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T:\Forms\TEV\"/>
    </mc:Choice>
  </mc:AlternateContent>
  <xr:revisionPtr revIDLastSave="0" documentId="13_ncr:1_{6CD7B060-54E1-4F81-BA7E-FEA1819EEA9B}" xr6:coauthVersionLast="47" xr6:coauthVersionMax="47" xr10:uidLastSave="{00000000-0000-0000-0000-000000000000}"/>
  <workbookProtection workbookAlgorithmName="SHA-512" workbookHashValue="xPAvMZhD6tNAmEusZhNIv9BkE+vIL4jEyYRmVQQu5dEaBi+TSMDMWY47wczjNi+iR7aeSrnEwjwaRCCCClqKCA==" workbookSaltValue="xSB3YfhyRGHhyac7YE4Tsg==" workbookSpinCount="100000" lockStructure="1"/>
  <bookViews>
    <workbookView xWindow="28680" yWindow="0" windowWidth="29040" windowHeight="15720" tabRatio="699" xr2:uid="{22883A92-70D6-4431-94C4-6727953D482A}"/>
  </bookViews>
  <sheets>
    <sheet name="TEV - 1" sheetId="1" r:id="rId1"/>
    <sheet name="TEV - 2" sheetId="11" r:id="rId2"/>
    <sheet name="TEV - 3" sheetId="12" r:id="rId3"/>
    <sheet name="TEV - 4" sheetId="15" r:id="rId4"/>
    <sheet name="TEV Guidelines &amp; Compliance" sheetId="8" r:id="rId5"/>
    <sheet name="Sample TEV" sheetId="10" r:id="rId6"/>
    <sheet name="Privacy Notification" sheetId="2" r:id="rId7"/>
    <sheet name="Sheet1" sheetId="16" r:id="rId8"/>
  </sheets>
  <externalReferences>
    <externalReference r:id="rId9"/>
  </externalReferences>
  <definedNames>
    <definedName name="_xlnm.Print_Area" localSheetId="5">'Sample TEV'!$A$1:$N$55</definedName>
    <definedName name="_xlnm.Print_Area" localSheetId="0">'TEV - 1'!$A$2:$N$56</definedName>
    <definedName name="_xlnm.Print_Area" localSheetId="1">'TEV - 2'!$A$1:$N$38</definedName>
    <definedName name="_xlnm.Print_Area" localSheetId="2">'TEV - 3'!$A$1:$N$38</definedName>
    <definedName name="_xlnm.Print_Area" localSheetId="3">'TEV - 4'!$A$1:$N$38</definedName>
    <definedName name="States" localSheetId="5">'Sample TEV'!#REF!</definedName>
    <definedName name="States" localSheetId="1">'TEV - 2'!#REF!</definedName>
    <definedName name="States" localSheetId="2">'TEV - 3'!#REF!</definedName>
    <definedName name="States" localSheetId="3">'TEV - 4'!#REF!</definedName>
    <definedName name="States" localSheetId="4">'[1]Sample TEV'!#REF!</definedName>
    <definedName name="States">'TEV - 1'!#REF!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B46" i="15"/>
  <c r="B45" i="15"/>
  <c r="B46" i="12"/>
  <c r="B45" i="12"/>
  <c r="B46" i="11"/>
  <c r="B45" i="11"/>
  <c r="B66" i="1"/>
  <c r="B65" i="1"/>
  <c r="H26" i="11" l="1"/>
  <c r="H27" i="11"/>
  <c r="H28" i="11" s="1"/>
  <c r="H33" i="11" s="1"/>
  <c r="E24" i="1"/>
  <c r="K18" i="15"/>
  <c r="J18" i="15"/>
  <c r="I18" i="15"/>
  <c r="H18" i="15"/>
  <c r="G18" i="15"/>
  <c r="F18" i="15"/>
  <c r="L18" i="15" s="1"/>
  <c r="E18" i="15"/>
  <c r="K18" i="12"/>
  <c r="J18" i="12"/>
  <c r="I18" i="12"/>
  <c r="H18" i="12"/>
  <c r="G18" i="12"/>
  <c r="F18" i="12"/>
  <c r="L18" i="12" s="1"/>
  <c r="E18" i="12"/>
  <c r="K18" i="11"/>
  <c r="J18" i="11"/>
  <c r="I18" i="11"/>
  <c r="H18" i="11"/>
  <c r="G18" i="11"/>
  <c r="F18" i="11"/>
  <c r="F33" i="11" s="1"/>
  <c r="E18" i="11"/>
  <c r="K24" i="1"/>
  <c r="J24" i="1"/>
  <c r="I24" i="1"/>
  <c r="H24" i="1"/>
  <c r="G24" i="1"/>
  <c r="L24" i="1" s="1"/>
  <c r="A1" i="15"/>
  <c r="A1" i="12"/>
  <c r="A1" i="11"/>
  <c r="A2" i="1"/>
  <c r="K22" i="10"/>
  <c r="J22" i="10"/>
  <c r="I22" i="10"/>
  <c r="H22" i="10"/>
  <c r="G22" i="10"/>
  <c r="F22" i="10"/>
  <c r="L22" i="10"/>
  <c r="E22" i="10"/>
  <c r="H5" i="15"/>
  <c r="H5" i="12"/>
  <c r="H5" i="11"/>
  <c r="F26" i="11"/>
  <c r="F27" i="11"/>
  <c r="F28" i="11" s="1"/>
  <c r="F32" i="1"/>
  <c r="F33" i="1"/>
  <c r="F34" i="1" s="1"/>
  <c r="J5" i="11"/>
  <c r="J5" i="12"/>
  <c r="J5" i="15"/>
  <c r="L20" i="1"/>
  <c r="C4" i="1"/>
  <c r="C3" i="11" s="1"/>
  <c r="L21" i="1"/>
  <c r="L22" i="1"/>
  <c r="L25" i="1"/>
  <c r="L26" i="1"/>
  <c r="L27" i="1"/>
  <c r="L28" i="1"/>
  <c r="L29" i="1"/>
  <c r="L30" i="1"/>
  <c r="L31" i="1"/>
  <c r="G32" i="1"/>
  <c r="G33" i="1"/>
  <c r="G34" i="1" s="1"/>
  <c r="H32" i="1"/>
  <c r="H33" i="1"/>
  <c r="I32" i="1"/>
  <c r="I33" i="1"/>
  <c r="J32" i="1"/>
  <c r="J33" i="1"/>
  <c r="J34" i="1"/>
  <c r="J39" i="1"/>
  <c r="K32" i="1"/>
  <c r="K33" i="1"/>
  <c r="K34" i="1"/>
  <c r="K39" i="1"/>
  <c r="L35" i="1"/>
  <c r="L36" i="1"/>
  <c r="L37" i="1"/>
  <c r="L38" i="1"/>
  <c r="J49" i="1"/>
  <c r="L49" i="1"/>
  <c r="H3" i="11"/>
  <c r="L3" i="11"/>
  <c r="D4" i="11"/>
  <c r="D5" i="11"/>
  <c r="L5" i="11"/>
  <c r="D6" i="11"/>
  <c r="D7" i="11"/>
  <c r="I7" i="11"/>
  <c r="D8" i="11"/>
  <c r="I8" i="11"/>
  <c r="D9" i="11"/>
  <c r="I9" i="11"/>
  <c r="D10" i="11"/>
  <c r="I10" i="11"/>
  <c r="L14" i="12"/>
  <c r="L14" i="15"/>
  <c r="L15" i="11"/>
  <c r="L16" i="11"/>
  <c r="L19" i="11"/>
  <c r="L20" i="11"/>
  <c r="L21" i="11"/>
  <c r="L22" i="11"/>
  <c r="L23" i="11"/>
  <c r="L24" i="11"/>
  <c r="L25" i="11"/>
  <c r="G26" i="11"/>
  <c r="G27" i="11"/>
  <c r="G28" i="11"/>
  <c r="I26" i="11"/>
  <c r="I27" i="11"/>
  <c r="I28" i="11"/>
  <c r="J26" i="11"/>
  <c r="J27" i="11"/>
  <c r="K26" i="11"/>
  <c r="L29" i="11"/>
  <c r="L30" i="11"/>
  <c r="L31" i="11"/>
  <c r="L32" i="11"/>
  <c r="D37" i="11"/>
  <c r="H37" i="11"/>
  <c r="H3" i="12"/>
  <c r="L3" i="12"/>
  <c r="D4" i="12"/>
  <c r="D5" i="12"/>
  <c r="L5" i="12"/>
  <c r="D6" i="12"/>
  <c r="D7" i="12"/>
  <c r="I7" i="12"/>
  <c r="D8" i="12"/>
  <c r="I8" i="12"/>
  <c r="D9" i="12"/>
  <c r="I9" i="12"/>
  <c r="D10" i="12"/>
  <c r="I10" i="12"/>
  <c r="L15" i="12"/>
  <c r="L16" i="12"/>
  <c r="L19" i="12"/>
  <c r="L20" i="12"/>
  <c r="L21" i="12"/>
  <c r="L22" i="12"/>
  <c r="L23" i="12"/>
  <c r="L24" i="12"/>
  <c r="L25" i="12"/>
  <c r="F26" i="12"/>
  <c r="F27" i="12"/>
  <c r="F28" i="12" s="1"/>
  <c r="L28" i="12" s="1"/>
  <c r="G26" i="12"/>
  <c r="G27" i="12"/>
  <c r="G28" i="12"/>
  <c r="H26" i="12"/>
  <c r="H27" i="12"/>
  <c r="H28" i="12"/>
  <c r="H33" i="12"/>
  <c r="I26" i="12"/>
  <c r="I27" i="12"/>
  <c r="I28" i="12"/>
  <c r="J26" i="12"/>
  <c r="J27" i="12"/>
  <c r="J28" i="12"/>
  <c r="K26" i="12"/>
  <c r="K27" i="12"/>
  <c r="K28" i="12"/>
  <c r="K33" i="12"/>
  <c r="L29" i="12"/>
  <c r="L30" i="12"/>
  <c r="L31" i="12"/>
  <c r="L32" i="12"/>
  <c r="D37" i="12"/>
  <c r="H37" i="12"/>
  <c r="H3" i="15"/>
  <c r="L3" i="15"/>
  <c r="D4" i="15"/>
  <c r="D5" i="15"/>
  <c r="L5" i="15"/>
  <c r="D6" i="15"/>
  <c r="D7" i="15"/>
  <c r="I7" i="15"/>
  <c r="D8" i="15"/>
  <c r="I8" i="15"/>
  <c r="D9" i="15"/>
  <c r="I9" i="15"/>
  <c r="D10" i="15"/>
  <c r="I10" i="15"/>
  <c r="L15" i="15"/>
  <c r="L16" i="15"/>
  <c r="L19" i="15"/>
  <c r="L20" i="15"/>
  <c r="L21" i="15"/>
  <c r="L22" i="15"/>
  <c r="L23" i="15"/>
  <c r="L24" i="15"/>
  <c r="L25" i="15"/>
  <c r="F26" i="15"/>
  <c r="F27" i="15"/>
  <c r="F28" i="15" s="1"/>
  <c r="G26" i="15"/>
  <c r="G27" i="15"/>
  <c r="G28" i="15"/>
  <c r="G33" i="15"/>
  <c r="H26" i="15"/>
  <c r="H27" i="15"/>
  <c r="H28" i="15"/>
  <c r="H33" i="15"/>
  <c r="I26" i="15"/>
  <c r="I27" i="15"/>
  <c r="I28" i="15"/>
  <c r="J26" i="15"/>
  <c r="J27" i="15"/>
  <c r="J28" i="15"/>
  <c r="K26" i="15"/>
  <c r="K27" i="15"/>
  <c r="K28" i="15"/>
  <c r="L29" i="15"/>
  <c r="L30" i="15"/>
  <c r="L31" i="15"/>
  <c r="L32" i="15"/>
  <c r="D37" i="15"/>
  <c r="H37" i="15"/>
  <c r="B3" i="8"/>
  <c r="B4" i="8"/>
  <c r="B8" i="8"/>
  <c r="A1" i="10"/>
  <c r="C3" i="10"/>
  <c r="L18" i="10"/>
  <c r="L19" i="10"/>
  <c r="L20" i="10"/>
  <c r="L23" i="10"/>
  <c r="L24" i="10"/>
  <c r="L25" i="10"/>
  <c r="L26" i="10"/>
  <c r="L27" i="10"/>
  <c r="L28" i="10"/>
  <c r="L29" i="10"/>
  <c r="F30" i="10"/>
  <c r="F31" i="10"/>
  <c r="F32" i="10"/>
  <c r="G30" i="10"/>
  <c r="G31" i="10"/>
  <c r="G32" i="10"/>
  <c r="G37" i="10"/>
  <c r="H30" i="10"/>
  <c r="H31" i="10"/>
  <c r="H32" i="10"/>
  <c r="H37" i="10"/>
  <c r="I30" i="10"/>
  <c r="I31" i="10"/>
  <c r="I32" i="10"/>
  <c r="I37" i="10"/>
  <c r="J30" i="10"/>
  <c r="J31" i="10"/>
  <c r="J32" i="10"/>
  <c r="J37" i="10"/>
  <c r="K30" i="10"/>
  <c r="K31" i="10"/>
  <c r="K32" i="10"/>
  <c r="K37" i="10"/>
  <c r="L33" i="10"/>
  <c r="L34" i="10"/>
  <c r="L35" i="10"/>
  <c r="L36" i="10"/>
  <c r="J47" i="10"/>
  <c r="L47" i="10"/>
  <c r="G48" i="10"/>
  <c r="F37" i="10"/>
  <c r="L37" i="10"/>
  <c r="L41" i="10"/>
  <c r="L32" i="10"/>
  <c r="L14" i="11"/>
  <c r="L50" i="10"/>
  <c r="L51" i="10"/>
  <c r="J33" i="15"/>
  <c r="K33" i="15"/>
  <c r="I33" i="15"/>
  <c r="G33" i="12"/>
  <c r="J33" i="12"/>
  <c r="I33" i="12"/>
  <c r="K27" i="11"/>
  <c r="K28" i="11"/>
  <c r="K33" i="11"/>
  <c r="I33" i="11"/>
  <c r="J28" i="11"/>
  <c r="J33" i="11"/>
  <c r="I34" i="1"/>
  <c r="I39" i="1"/>
  <c r="H34" i="1"/>
  <c r="H39" i="1"/>
  <c r="L28" i="15" l="1"/>
  <c r="F33" i="15"/>
  <c r="L33" i="15" s="1"/>
  <c r="L37" i="15" s="1"/>
  <c r="F33" i="12"/>
  <c r="L33" i="12" s="1"/>
  <c r="L37" i="12" s="1"/>
  <c r="G33" i="11"/>
  <c r="L33" i="11"/>
  <c r="L37" i="11" s="1"/>
  <c r="L28" i="11"/>
  <c r="L42" i="1"/>
  <c r="L18" i="11"/>
  <c r="G39" i="1"/>
  <c r="F39" i="1"/>
  <c r="L34" i="1"/>
  <c r="B2" i="8"/>
  <c r="C3" i="15"/>
  <c r="C3" i="12"/>
  <c r="N2" i="1" l="1"/>
  <c r="N1" i="11" s="1"/>
  <c r="L39" i="1"/>
  <c r="L43" i="1" s="1"/>
  <c r="L53" i="1" s="1"/>
  <c r="N1" i="12" l="1"/>
  <c r="N1" i="15"/>
  <c r="L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Giljumj</author>
    <author xml:space="preserve"> </author>
    <author>UCSF</author>
    <author>Leah McKee</author>
  </authors>
  <commentList>
    <comment ref="A1" authorId="0" shapeId="0" xr:uid="{D7EF9143-9037-4B4F-9212-8B0569A328D1}">
      <text>
        <r>
          <rPr>
            <b/>
            <sz val="8"/>
            <color indexed="81"/>
            <rFont val="Tahoma"/>
            <family val="2"/>
          </rPr>
          <t>For this Print button to work, macros need to be enabled.  Macros are disabled by default in Excel 2007.  To enable the macros, there is a message and button at the top of the page “Security Warning:  Macros have been disabled” followed by an OPTIONS box.  Once you click the options box, you need to select “enable this content” and it should work.</t>
        </r>
      </text>
    </comment>
    <comment ref="G1" authorId="0" shapeId="0" xr:uid="{3072B65F-A504-48F7-9F1C-84C9B2BE22EF}">
      <text>
        <r>
          <rPr>
            <b/>
            <sz val="8"/>
            <color indexed="81"/>
            <rFont val="Tahoma"/>
            <family val="2"/>
          </rPr>
          <t>For this Print button to work, macros need to be enabled.  Macros are disabled by default in Excel 2007.  To enable the macros, there is a message and button at the top of the page “Security Warning:  Macros have been disabled” followed by an OPTIONS box.  Once you click the options box, you need to select “enable this content” and it should work.</t>
        </r>
      </text>
    </comment>
    <comment ref="O3" authorId="0" shapeId="0" xr:uid="{EA9612D2-DAE5-4149-B674-D28A70405911}">
      <text>
        <r>
          <rPr>
            <b/>
            <sz val="8"/>
            <color indexed="81"/>
            <rFont val="Tahoma"/>
            <family val="2"/>
          </rPr>
          <t xml:space="preserve">The requirement is that there shouldn't be any compliance errors when the Travel Expense Voucher is submitted.  Please resolve all errors that are shown in </t>
        </r>
        <r>
          <rPr>
            <b/>
            <i/>
            <sz val="8"/>
            <color indexed="10"/>
            <rFont val="Tahoma"/>
            <family val="2"/>
          </rPr>
          <t>red italic</t>
        </r>
        <r>
          <rPr>
            <b/>
            <sz val="8"/>
            <color indexed="81"/>
            <rFont val="Tahoma"/>
            <family val="2"/>
          </rPr>
          <t xml:space="preserve"> before submitting.</t>
        </r>
      </text>
    </comment>
    <comment ref="P3" authorId="0" shapeId="0" xr:uid="{14D0A072-9272-4A5F-B928-E6D73FD5764A}">
      <text/>
    </comment>
    <comment ref="A4" authorId="0" shapeId="0" xr:uid="{BADC4951-E58D-4BF1-8188-06E84FFFBDA1}">
      <text>
        <r>
          <rPr>
            <b/>
            <sz val="8"/>
            <color indexed="81"/>
            <rFont val="Tahoma"/>
            <family val="2"/>
          </rPr>
          <t>Please enter the Date for the filed Travel Expense Voucher in the format requested (MM/DD/YYYY).  This is a mandatory field.</t>
        </r>
      </text>
    </comment>
    <comment ref="E4" authorId="0" shapeId="0" xr:uid="{29077A47-A982-47EC-9DF6-83CC30691712}">
      <text>
        <r>
          <rPr>
            <b/>
            <sz val="8"/>
            <color indexed="81"/>
            <rFont val="Tahoma"/>
            <family val="2"/>
          </rPr>
          <t>For UCSF employees, please enter the Employee Number.  For Non-UC Employees, please enter the Social Security Number of the traveler.</t>
        </r>
      </text>
    </comment>
    <comment ref="J4" authorId="0" shapeId="0" xr:uid="{5A823363-4C50-4802-814A-2ED56136C137}">
      <text>
        <r>
          <rPr>
            <b/>
            <sz val="8"/>
            <color indexed="81"/>
            <rFont val="Tahoma"/>
            <family val="2"/>
          </rPr>
          <t>The Voucher No is required.  It is 8 characters beginning with a 'T'.  The preparer doesn't need to include the 'T' since it's already included on the form.</t>
        </r>
      </text>
    </comment>
    <comment ref="A5" authorId="0" shapeId="0" xr:uid="{9BB930E2-6060-4EDE-9448-2BF5D92B193D}">
      <text>
        <r>
          <rPr>
            <b/>
            <sz val="8"/>
            <color indexed="81"/>
            <rFont val="Tahoma"/>
            <family val="2"/>
          </rPr>
          <t>Please enter the Business Purpose for the trip.  This is a mandatory field.</t>
        </r>
      </text>
    </comment>
    <comment ref="J5" authorId="1" shapeId="0" xr:uid="{055B5BAC-A2E8-4F63-9814-7B180E63B5B4}">
      <text>
        <r>
          <rPr>
            <b/>
            <sz val="8"/>
            <color indexed="81"/>
            <rFont val="Tahoma"/>
            <family val="2"/>
          </rPr>
          <t>Connexxus is UCSF's preferred method for booking travel.   Visit our website http://controller.ucsf.edu/travel/faq.asp for more information or send an email to connexxus@ucsf.edu to request access.</t>
        </r>
      </text>
    </comment>
    <comment ref="A6" authorId="0" shapeId="0" xr:uid="{16B316FA-4894-48A6-A34E-DC4533B7B995}">
      <text>
        <r>
          <rPr>
            <b/>
            <sz val="8"/>
            <color indexed="81"/>
            <rFont val="Tahoma"/>
            <family val="2"/>
          </rPr>
          <t>Please enter the City where the traveler resides.  This is a mandatory field.</t>
        </r>
      </text>
    </comment>
    <comment ref="F6" authorId="0" shapeId="0" xr:uid="{92EDE0F5-D607-4920-8787-754E38661531}">
      <text>
        <r>
          <rPr>
            <b/>
            <sz val="8"/>
            <color indexed="81"/>
            <rFont val="Tahoma"/>
            <family val="2"/>
          </rPr>
          <t>Was Airfare billed directly to the university when booked?</t>
        </r>
      </text>
    </comment>
    <comment ref="I6" authorId="0" shapeId="0" xr:uid="{77B840B4-D13E-4376-8C02-6973D89954A0}">
      <text>
        <r>
          <rPr>
            <b/>
            <sz val="8"/>
            <color indexed="81"/>
            <rFont val="Tahoma"/>
            <family val="2"/>
          </rPr>
          <t>Please enter the length of the trip.  For trips less than 24 hours, M&amp;IE is generally not allowed (refer to policy for exceptions).  Otherwise, the M&amp;IE Maximum is generally $71.</t>
        </r>
      </text>
    </comment>
    <comment ref="K6" authorId="0" shapeId="0" xr:uid="{BD46A0E3-5D49-41E9-B100-C17EBD04FED9}">
      <text>
        <r>
          <rPr>
            <b/>
            <sz val="8"/>
            <color indexed="81"/>
            <rFont val="Tahoma"/>
            <family val="2"/>
          </rPr>
          <t>If the traveler has received a Travel Advance, please enter the total amount here.  A detailed breakdown of the traveler's Travel Advance needs to be entered below in lines 29-31.</t>
        </r>
      </text>
    </comment>
    <comment ref="I7" authorId="0" shapeId="0" xr:uid="{1FB76793-2899-47F1-A31E-934819673951}">
      <text>
        <r>
          <rPr>
            <b/>
            <sz val="8"/>
            <color indexed="81"/>
            <rFont val="Tahoma"/>
            <family val="2"/>
          </rPr>
          <t>For travelers who are Non-UC employees, please enter their home address if different from the mailing address.</t>
        </r>
      </text>
    </comment>
    <comment ref="K13" authorId="2" shapeId="0" xr:uid="{2EEB3EEF-A6D0-47AC-A46B-885595AEB1D4}">
      <text>
        <r>
          <rPr>
            <b/>
            <sz val="9"/>
            <color indexed="81"/>
            <rFont val="Tahoma"/>
            <family val="2"/>
          </rPr>
          <t>UCSF:</t>
        </r>
        <r>
          <rPr>
            <sz val="9"/>
            <color indexed="81"/>
            <rFont val="Tahoma"/>
            <family val="2"/>
          </rPr>
          <t xml:space="preserve">
Activity Period is a required field.  If there is no Activity Period, enter "NA".</t>
        </r>
      </text>
    </comment>
    <comment ref="F14" authorId="3" shapeId="0" xr:uid="{9F1E10FA-BDF4-4A99-B5A5-8876536E4061}">
      <text>
        <r>
          <rPr>
            <b/>
            <sz val="9"/>
            <color indexed="81"/>
            <rFont val="Tahoma"/>
            <family val="2"/>
          </rPr>
          <t>Allocations must add up to 100%</t>
        </r>
        <r>
          <rPr>
            <sz val="9"/>
            <color indexed="81"/>
            <rFont val="Tahoma"/>
            <family val="2"/>
          </rPr>
          <t xml:space="preserve">
</t>
        </r>
      </text>
    </comment>
    <comment ref="D19" authorId="0" shapeId="0" xr:uid="{F017A07C-E3DC-4D00-AAB7-A2E009724A4B}">
      <text>
        <r>
          <rPr>
            <b/>
            <sz val="8"/>
            <color indexed="81"/>
            <rFont val="Tahoma"/>
            <family val="2"/>
          </rPr>
          <t>For the day in question, please enter the city the traveler visited/lodged.  This is required for all days where expenses are incurred.</t>
        </r>
      </text>
    </comment>
    <comment ref="D27" authorId="0" shapeId="0" xr:uid="{D7B81E03-97A2-4A45-BB0E-4F67ED555C9D}">
      <text>
        <r>
          <rPr>
            <b/>
            <sz val="8"/>
            <color indexed="81"/>
            <rFont val="Tahoma"/>
            <family val="2"/>
          </rPr>
          <t>Please enter the daily lodging amount.  In order to get properly reimbursed, lodging must be broken across the days of stay.  Do not include non-lodging expenses like phone and room service in this line item.  There are separate line items to include those expenses.</t>
        </r>
      </text>
    </comment>
    <comment ref="E28" authorId="0" shapeId="0" xr:uid="{C410E76E-A308-418F-825A-F4E6A1A05252}">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29" authorId="0" shapeId="0" xr:uid="{6FE5BCD1-ADBB-46FF-89BC-41D04FD3B16B}">
      <text>
        <r>
          <rPr>
            <b/>
            <sz val="8"/>
            <color indexed="81"/>
            <rFont val="Tahoma"/>
            <family val="2"/>
          </rPr>
          <t>If the Actuals for M&amp;IE exceed the Daily Maximum, the values will show up in</t>
        </r>
        <r>
          <rPr>
            <b/>
            <i/>
            <sz val="8"/>
            <color indexed="12"/>
            <rFont val="Tahoma"/>
            <family val="2"/>
          </rPr>
          <t xml:space="preserve"> blue and italic</t>
        </r>
        <r>
          <rPr>
            <b/>
            <sz val="8"/>
            <color indexed="81"/>
            <rFont val="Tahoma"/>
            <family val="2"/>
          </rPr>
          <t>.</t>
        </r>
      </text>
    </comment>
    <comment ref="E30" authorId="0" shapeId="0" xr:uid="{B433DCB8-A3A7-403D-99CC-56D46E844A6E}">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31" authorId="0" shapeId="0" xr:uid="{6CEAF2CC-C3AE-4E5D-A44B-6DA1B6471539}">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D34" authorId="0" shapeId="0" xr:uid="{2E150A0D-34BA-4E7B-AAC6-81C0516034F4}">
      <text>
        <r>
          <rPr>
            <b/>
            <sz val="8"/>
            <color indexed="81"/>
            <rFont val="Tahoma"/>
            <family val="2"/>
          </rPr>
          <t xml:space="preserve">If the Actuals for M&amp;IE exceed the Daily Maximum, this value will show up in </t>
        </r>
        <r>
          <rPr>
            <b/>
            <i/>
            <sz val="8"/>
            <color indexed="12"/>
            <rFont val="Tahoma"/>
            <family val="2"/>
          </rPr>
          <t>blue and italic</t>
        </r>
        <r>
          <rPr>
            <b/>
            <sz val="8"/>
            <color indexed="81"/>
            <rFont val="Tahoma"/>
            <family val="2"/>
          </rPr>
          <t>.</t>
        </r>
      </text>
    </comment>
    <comment ref="D35" authorId="0" shapeId="0" xr:uid="{A9DDA1F9-5A22-4369-915E-13C6DF77E9B2}">
      <text>
        <r>
          <rPr>
            <b/>
            <sz val="8"/>
            <color indexed="81"/>
            <rFont val="Tahoma"/>
            <family val="2"/>
          </rPr>
          <t>For registration fees, please submit itemized receipts or registration form together with proof of payment.</t>
        </r>
      </text>
    </comment>
    <comment ref="D36" authorId="0" shapeId="0" xr:uid="{21013B80-CB0A-4F71-AA4B-C55FFFD402E3}">
      <text>
        <r>
          <rPr>
            <b/>
            <sz val="8"/>
            <color indexed="81"/>
            <rFont val="Tahoma"/>
            <family val="2"/>
          </rPr>
          <t>Receipts are required for gifts provided to a host costing $25 or more.</t>
        </r>
      </text>
    </comment>
    <comment ref="D37" authorId="0" shapeId="0" xr:uid="{BE54BD7F-79AB-4AB1-98E6-64DA6E2EF759}">
      <text>
        <r>
          <rPr>
            <b/>
            <sz val="8"/>
            <color indexed="81"/>
            <rFont val="Tahoma"/>
            <family val="2"/>
          </rPr>
          <t>Hotel Internet usage fees as required to conduct official University business.</t>
        </r>
      </text>
    </comment>
    <comment ref="A44" authorId="0" shapeId="0" xr:uid="{73D7E53A-A939-447A-B40E-473CB383D9C6}">
      <text>
        <r>
          <rPr>
            <b/>
            <sz val="8"/>
            <color indexed="81"/>
            <rFont val="Tahoma"/>
            <family val="2"/>
          </rPr>
          <t>Click on the link to get an explanation of the Chartfields that make up the Account information.</t>
        </r>
      </text>
    </comment>
    <comment ref="J49" authorId="0" shapeId="0" xr:uid="{FCD33EC1-B4C8-4C6D-B7CF-4FDBA1BA6691}">
      <text>
        <r>
          <rPr>
            <b/>
            <sz val="8"/>
            <color indexed="81"/>
            <rFont val="Tahoma"/>
            <family val="2"/>
          </rPr>
          <t>If this amount is shown in</t>
        </r>
        <r>
          <rPr>
            <b/>
            <i/>
            <sz val="8"/>
            <color indexed="10"/>
            <rFont val="Tahoma"/>
            <family val="2"/>
          </rPr>
          <t xml:space="preserve"> red bold italic</t>
        </r>
        <r>
          <rPr>
            <b/>
            <sz val="8"/>
            <color indexed="81"/>
            <rFont val="Tahoma"/>
            <family val="2"/>
          </rPr>
          <t>, it means that the Travel Advance amount entered at the top of the form does not equal the Travel Advance Breakdown entered in lines 29-31.</t>
        </r>
      </text>
    </comment>
    <comment ref="L49" authorId="0" shapeId="0" xr:uid="{52CF3F4E-1B4D-4EE0-9CFF-95175E3C9CA7}">
      <text>
        <r>
          <rPr>
            <b/>
            <sz val="8"/>
            <color indexed="81"/>
            <rFont val="Tahoma"/>
            <family val="2"/>
          </rPr>
          <t xml:space="preserve">If this amount is shown in </t>
        </r>
        <r>
          <rPr>
            <b/>
            <i/>
            <sz val="8"/>
            <color indexed="10"/>
            <rFont val="Tahoma"/>
            <family val="2"/>
          </rPr>
          <t>red bold italic</t>
        </r>
        <r>
          <rPr>
            <b/>
            <sz val="8"/>
            <color indexed="81"/>
            <rFont val="Tahoma"/>
            <family val="2"/>
          </rPr>
          <t>, it means that the Travel Advance amount entered at the top of the form does not equal the Travel Advance Breakdown entered in lines 29-31.</t>
        </r>
      </text>
    </comment>
    <comment ref="A54" authorId="0" shapeId="0" xr:uid="{380FC3F7-C3E4-4B47-AE20-AB722EE521BE}">
      <text>
        <r>
          <rPr>
            <b/>
            <sz val="8"/>
            <color indexed="81"/>
            <rFont val="Tahoma"/>
            <family val="2"/>
          </rPr>
          <t>A Travel Expense Voucher needs to be approved by someone with the proper authority.  Click on link to review the policy guidelines.</t>
        </r>
      </text>
    </comment>
    <comment ref="G54" authorId="0" shapeId="0" xr:uid="{F0761D4B-55A8-46E1-9519-602758F9F898}">
      <text>
        <r>
          <rPr>
            <b/>
            <sz val="8"/>
            <color indexed="81"/>
            <rFont val="Tahoma"/>
            <family val="2"/>
          </rPr>
          <t>A Travel Expense Voucher needs to be approved by someone with the proper authority.  Click on link to review the policy guidelines.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Giljumj</author>
  </authors>
  <commentList>
    <comment ref="O2" authorId="0" shapeId="0" xr:uid="{9E548286-A1E5-415C-87CA-1B043F51A0F0}">
      <text>
        <r>
          <rPr>
            <b/>
            <sz val="8"/>
            <color indexed="81"/>
            <rFont val="Tahoma"/>
            <family val="2"/>
          </rPr>
          <t xml:space="preserve">The requirement is that there shouldn't be any compliance errors when the Travel Expense Voucher is submitted.  Please resolve all errors that are shown in </t>
        </r>
        <r>
          <rPr>
            <b/>
            <i/>
            <sz val="8"/>
            <color indexed="10"/>
            <rFont val="Tahoma"/>
            <family val="2"/>
          </rPr>
          <t>red italic</t>
        </r>
        <r>
          <rPr>
            <b/>
            <sz val="8"/>
            <color indexed="81"/>
            <rFont val="Tahoma"/>
            <family val="2"/>
          </rPr>
          <t xml:space="preserve"> before submitting.</t>
        </r>
      </text>
    </comment>
    <comment ref="P2" authorId="0" shapeId="0" xr:uid="{62C0A477-5B2B-42A7-8219-82372B88195B}">
      <text/>
    </comment>
    <comment ref="A3" authorId="0" shapeId="0" xr:uid="{25D966FD-0D45-4E99-A65D-7A0B9F23572B}">
      <text>
        <r>
          <rPr>
            <b/>
            <sz val="8"/>
            <color indexed="81"/>
            <rFont val="Tahoma"/>
            <family val="2"/>
          </rPr>
          <t>Please enter the Date for the filed Travel Expense Voucher in the format requested (MM/DD/YYYY).  This is a mandatory field.</t>
        </r>
      </text>
    </comment>
    <comment ref="E3" authorId="0" shapeId="0" xr:uid="{F1448EC2-3B8D-4E63-A86B-82C7A6D3DA1C}">
      <text>
        <r>
          <rPr>
            <b/>
            <sz val="8"/>
            <color indexed="81"/>
            <rFont val="Tahoma"/>
            <family val="2"/>
          </rPr>
          <t>For UCSF employees, please enter the Employee Number.  For Non-UC Employees, please enter the Social Security Number of the traveler.</t>
        </r>
      </text>
    </comment>
    <comment ref="J3" authorId="0" shapeId="0" xr:uid="{692D7446-EA2D-4897-AB4F-F9CA00475A5D}">
      <text>
        <r>
          <rPr>
            <b/>
            <sz val="8"/>
            <color indexed="81"/>
            <rFont val="Tahoma"/>
            <family val="2"/>
          </rPr>
          <t>The Voucher No is required.  It is 8 characters beginning with a 'T'.  The preparer doesn't need to include the 'T' since it's already included on the form.</t>
        </r>
      </text>
    </comment>
    <comment ref="A4" authorId="0" shapeId="0" xr:uid="{372B4CB5-3F52-47C5-A757-A3F3E44D7F00}">
      <text>
        <r>
          <rPr>
            <b/>
            <sz val="8"/>
            <color indexed="81"/>
            <rFont val="Tahoma"/>
            <family val="2"/>
          </rPr>
          <t>Please enter the Business Purpose for the trip.  This is a mandatory field.</t>
        </r>
      </text>
    </comment>
    <comment ref="A5" authorId="0" shapeId="0" xr:uid="{DDB594EC-CDC1-482F-B22B-B85BAE8887E2}">
      <text>
        <r>
          <rPr>
            <b/>
            <sz val="8"/>
            <color indexed="81"/>
            <rFont val="Tahoma"/>
            <family val="2"/>
          </rPr>
          <t>Please enter the City where the traveler resides.  This is a mandatory field.</t>
        </r>
      </text>
    </comment>
    <comment ref="F5" authorId="0" shapeId="0" xr:uid="{34CCED20-3ABE-4C09-AB1A-A3BA4E17C71C}">
      <text>
        <r>
          <rPr>
            <b/>
            <sz val="8"/>
            <color indexed="81"/>
            <rFont val="Tahoma"/>
            <family val="2"/>
          </rPr>
          <t>Was Airfare billed directly to the university when booked?</t>
        </r>
      </text>
    </comment>
    <comment ref="I5" authorId="0" shapeId="0" xr:uid="{0A0BB4AD-9A56-4B14-80D5-3E812110EA1A}">
      <text>
        <r>
          <rPr>
            <b/>
            <sz val="8"/>
            <color indexed="81"/>
            <rFont val="Tahoma"/>
            <family val="2"/>
          </rPr>
          <t>Please enter the length of the trip.  For trips less than 24 hours, M&amp;IE is generally not allowed (refer to policy for exceptions).  Otherwise, the M&amp;IE Maximum is generally $64.</t>
        </r>
      </text>
    </comment>
    <comment ref="K5" authorId="0" shapeId="0" xr:uid="{A4CA2C29-0B53-4B8D-A4A3-E0796861B849}">
      <text>
        <r>
          <rPr>
            <b/>
            <sz val="8"/>
            <color indexed="81"/>
            <rFont val="Tahoma"/>
            <family val="2"/>
          </rPr>
          <t>If the traveler has received a Travel Advance, please enter the total amount here.  A detailed breakdown of the traveler's Travel Advance needs to be entered below in lines 29-31.</t>
        </r>
      </text>
    </comment>
    <comment ref="I6" authorId="0" shapeId="0" xr:uid="{EBC7BCEC-BAD1-404F-8FCE-C8AA4E94CBAD}">
      <text>
        <r>
          <rPr>
            <b/>
            <sz val="8"/>
            <color indexed="81"/>
            <rFont val="Tahoma"/>
            <family val="2"/>
          </rPr>
          <t>For travelers who are Non-UC employees, please enter their home address if different from the mailing address.</t>
        </r>
      </text>
    </comment>
    <comment ref="D13" authorId="0" shapeId="0" xr:uid="{63555A1F-A8F1-4653-BF27-1941D7B7F7D3}">
      <text>
        <r>
          <rPr>
            <b/>
            <sz val="8"/>
            <color indexed="81"/>
            <rFont val="Tahoma"/>
            <family val="2"/>
          </rPr>
          <t>For the day in question, please enter the city the traveler visited/lodged.  This is required for all days where expenses are incurred.</t>
        </r>
      </text>
    </comment>
    <comment ref="D21" authorId="0" shapeId="0" xr:uid="{794F2ED9-DFF8-43E7-A0D8-1D4A6EDEED6E}">
      <text>
        <r>
          <rPr>
            <b/>
            <sz val="8"/>
            <color indexed="81"/>
            <rFont val="Tahoma"/>
            <family val="2"/>
          </rPr>
          <t>Please enter the daily lodging amount.  In order to get properly reimbursed, lodging must be broken across the days of stay.  Do not include non-lodging expenses like phone and room service in this line item.  There are separate line items to include those expenses.</t>
        </r>
      </text>
    </comment>
    <comment ref="E22" authorId="0" shapeId="0" xr:uid="{1DE41322-3CCF-422F-A154-9AE62737F2C4}">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23" authorId="0" shapeId="0" xr:uid="{A45C7DED-553A-4775-929D-B7E26AD36D23}">
      <text>
        <r>
          <rPr>
            <b/>
            <sz val="8"/>
            <color indexed="81"/>
            <rFont val="Tahoma"/>
            <family val="2"/>
          </rPr>
          <t>If the Actuals for M&amp;IE exceed the Daily Maximum, the values will show up in</t>
        </r>
        <r>
          <rPr>
            <b/>
            <i/>
            <sz val="8"/>
            <color indexed="12"/>
            <rFont val="Tahoma"/>
            <family val="2"/>
          </rPr>
          <t xml:space="preserve"> blue and italic</t>
        </r>
        <r>
          <rPr>
            <b/>
            <sz val="8"/>
            <color indexed="81"/>
            <rFont val="Tahoma"/>
            <family val="2"/>
          </rPr>
          <t>.</t>
        </r>
      </text>
    </comment>
    <comment ref="E24" authorId="0" shapeId="0" xr:uid="{2DC50BA6-7D1E-45FF-88BF-56B009DEE1B2}">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25" authorId="0" shapeId="0" xr:uid="{A2C41456-0B81-4272-A9F8-01789524CAED}">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D28" authorId="0" shapeId="0" xr:uid="{26777332-771A-402D-849B-6CA8B6376163}">
      <text>
        <r>
          <rPr>
            <b/>
            <sz val="8"/>
            <color indexed="81"/>
            <rFont val="Tahoma"/>
            <family val="2"/>
          </rPr>
          <t xml:space="preserve">If the Actuals for M&amp;IE exceed the Daily Maximum, this value will show up in </t>
        </r>
        <r>
          <rPr>
            <b/>
            <i/>
            <sz val="8"/>
            <color indexed="12"/>
            <rFont val="Tahoma"/>
            <family val="2"/>
          </rPr>
          <t>blue and italic</t>
        </r>
        <r>
          <rPr>
            <b/>
            <sz val="8"/>
            <color indexed="81"/>
            <rFont val="Tahoma"/>
            <family val="2"/>
          </rPr>
          <t>.</t>
        </r>
      </text>
    </comment>
    <comment ref="D29" authorId="0" shapeId="0" xr:uid="{B03F2013-FDBC-46BD-9C8A-B873DCAE2CFF}">
      <text>
        <r>
          <rPr>
            <b/>
            <sz val="8"/>
            <color indexed="81"/>
            <rFont val="Tahoma"/>
            <family val="2"/>
          </rPr>
          <t>For registration fees, please submit itemized receipts or registration form together with proof of payment.</t>
        </r>
      </text>
    </comment>
    <comment ref="D30" authorId="0" shapeId="0" xr:uid="{94F775A4-D77A-48FF-B139-3E242F3C7E72}">
      <text>
        <r>
          <rPr>
            <b/>
            <sz val="8"/>
            <color indexed="81"/>
            <rFont val="Tahoma"/>
            <family val="2"/>
          </rPr>
          <t>Receipts are required for gifts provided to a host costing $25 or more.</t>
        </r>
      </text>
    </comment>
    <comment ref="D31" authorId="0" shapeId="0" xr:uid="{82470243-6999-4947-9C2B-B419DFBF747E}">
      <text>
        <r>
          <rPr>
            <b/>
            <sz val="8"/>
            <color indexed="81"/>
            <rFont val="Tahoma"/>
            <family val="2"/>
          </rPr>
          <t>Hotel Internet usage fees as required to conduct official University business.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Giljumj</author>
  </authors>
  <commentList>
    <comment ref="O2" authorId="0" shapeId="0" xr:uid="{BCC65745-95E3-4CA2-9FA8-66CED1767D01}">
      <text>
        <r>
          <rPr>
            <b/>
            <sz val="8"/>
            <color indexed="81"/>
            <rFont val="Tahoma"/>
            <family val="2"/>
          </rPr>
          <t xml:space="preserve">The requirement is that there shouldn't be any compliance errors when the Travel Expense Voucher is submitted.  Please resolve all errors that are shown in </t>
        </r>
        <r>
          <rPr>
            <b/>
            <i/>
            <sz val="8"/>
            <color indexed="10"/>
            <rFont val="Tahoma"/>
            <family val="2"/>
          </rPr>
          <t>red italic</t>
        </r>
        <r>
          <rPr>
            <b/>
            <sz val="8"/>
            <color indexed="81"/>
            <rFont val="Tahoma"/>
            <family val="2"/>
          </rPr>
          <t xml:space="preserve"> before submitting.</t>
        </r>
      </text>
    </comment>
    <comment ref="P2" authorId="0" shapeId="0" xr:uid="{7387A59B-6127-48AF-8D63-58AD83A5098D}">
      <text/>
    </comment>
    <comment ref="A3" authorId="0" shapeId="0" xr:uid="{9BB47597-A04A-4D11-96ED-84CD572E7114}">
      <text>
        <r>
          <rPr>
            <b/>
            <sz val="8"/>
            <color indexed="81"/>
            <rFont val="Tahoma"/>
            <family val="2"/>
          </rPr>
          <t>Please enter the Date for the filed Travel Expense Voucher in the format requested (MM/DD/YYYY).  This is a mandatory field.</t>
        </r>
      </text>
    </comment>
    <comment ref="E3" authorId="0" shapeId="0" xr:uid="{284183BE-908D-414D-A7F7-E4A91C191C06}">
      <text>
        <r>
          <rPr>
            <b/>
            <sz val="8"/>
            <color indexed="81"/>
            <rFont val="Tahoma"/>
            <family val="2"/>
          </rPr>
          <t>For UCSF employees, please enter the Employee Number.  For Non-UC Employees, please enter the Social Security Number of the traveler.</t>
        </r>
      </text>
    </comment>
    <comment ref="J3" authorId="0" shapeId="0" xr:uid="{604238DE-48C4-400C-9E2F-BFFD866B1084}">
      <text>
        <r>
          <rPr>
            <b/>
            <sz val="8"/>
            <color indexed="81"/>
            <rFont val="Tahoma"/>
            <family val="2"/>
          </rPr>
          <t>The Voucher No is required.  It is 8 characters beginning with a 'T'.  The preparer doesn't need to include the 'T' since it's already included on the form.</t>
        </r>
      </text>
    </comment>
    <comment ref="A4" authorId="0" shapeId="0" xr:uid="{945AB5B6-A5E4-4E32-BD14-1C8DAA85C51D}">
      <text>
        <r>
          <rPr>
            <b/>
            <sz val="8"/>
            <color indexed="81"/>
            <rFont val="Tahoma"/>
            <family val="2"/>
          </rPr>
          <t>Please enter the Business Purpose for the trip.  This is a mandatory field.</t>
        </r>
      </text>
    </comment>
    <comment ref="A5" authorId="0" shapeId="0" xr:uid="{F83AB0FD-1C05-4348-A0E3-3ACC6D31AB99}">
      <text>
        <r>
          <rPr>
            <b/>
            <sz val="8"/>
            <color indexed="81"/>
            <rFont val="Tahoma"/>
            <family val="2"/>
          </rPr>
          <t>Please enter the City where the traveler resides.  This is a mandatory field.</t>
        </r>
      </text>
    </comment>
    <comment ref="F5" authorId="0" shapeId="0" xr:uid="{894D3DAE-5598-417D-B070-456C44A76B59}">
      <text>
        <r>
          <rPr>
            <b/>
            <sz val="8"/>
            <color indexed="81"/>
            <rFont val="Tahoma"/>
            <family val="2"/>
          </rPr>
          <t>Was Airfare billed directly to the university when booked?</t>
        </r>
      </text>
    </comment>
    <comment ref="I5" authorId="0" shapeId="0" xr:uid="{3087901E-19EF-4301-85EF-AD6F00F3D343}">
      <text>
        <r>
          <rPr>
            <b/>
            <sz val="8"/>
            <color indexed="81"/>
            <rFont val="Tahoma"/>
            <family val="2"/>
          </rPr>
          <t>Please enter the length of the trip.  For trips less than 24 hours, M&amp;IE is generally not allowed (refer to policy for exceptions).  Otherwise, the M&amp;IE Maximum is generally $64.</t>
        </r>
      </text>
    </comment>
    <comment ref="K5" authorId="0" shapeId="0" xr:uid="{9E76D93B-F99A-46B9-8007-9D398EF0C6B1}">
      <text>
        <r>
          <rPr>
            <b/>
            <sz val="8"/>
            <color indexed="81"/>
            <rFont val="Tahoma"/>
            <family val="2"/>
          </rPr>
          <t>If the traveler has received a Travel Advance, please enter the total amount here.  A detailed breakdown of the traveler's Travel Advance needs to be entered below in lines 29-31.</t>
        </r>
      </text>
    </comment>
    <comment ref="I6" authorId="0" shapeId="0" xr:uid="{2E26AF09-43FB-4991-AF32-4F8E6B0785B4}">
      <text>
        <r>
          <rPr>
            <b/>
            <sz val="8"/>
            <color indexed="81"/>
            <rFont val="Tahoma"/>
            <family val="2"/>
          </rPr>
          <t>For travelers who are Non-UC employees, please enter their home address if different from the mailing address.</t>
        </r>
      </text>
    </comment>
    <comment ref="D13" authorId="0" shapeId="0" xr:uid="{CE1BAE8F-B8D1-474E-9160-11C8609A7ADA}">
      <text>
        <r>
          <rPr>
            <b/>
            <sz val="8"/>
            <color indexed="81"/>
            <rFont val="Tahoma"/>
            <family val="2"/>
          </rPr>
          <t>For the day in question, please enter the city the traveler visited/lodged.  This is required for all days where expenses are incurred.</t>
        </r>
      </text>
    </comment>
    <comment ref="D21" authorId="0" shapeId="0" xr:uid="{0AD6F2B2-9286-40E3-A3DA-177C038861C5}">
      <text>
        <r>
          <rPr>
            <b/>
            <sz val="8"/>
            <color indexed="81"/>
            <rFont val="Tahoma"/>
            <family val="2"/>
          </rPr>
          <t>Please enter the daily lodging amount.  In order to get properly reimbursed, lodging must be broken across the days of stay.  Do not include non-lodging expenses like phone and room service in this line item.  There are separate line items to include those expenses.</t>
        </r>
      </text>
    </comment>
    <comment ref="E22" authorId="0" shapeId="0" xr:uid="{F08DF82F-A9ED-49AC-8A89-73A97AF675D2}">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23" authorId="0" shapeId="0" xr:uid="{51EA8AC6-1C68-4DBE-B162-C40D46195F5A}">
      <text>
        <r>
          <rPr>
            <b/>
            <sz val="8"/>
            <color indexed="81"/>
            <rFont val="Tahoma"/>
            <family val="2"/>
          </rPr>
          <t>If the Actuals for M&amp;IE exceed the Daily Maximum, the values will show up in</t>
        </r>
        <r>
          <rPr>
            <b/>
            <i/>
            <sz val="8"/>
            <color indexed="12"/>
            <rFont val="Tahoma"/>
            <family val="2"/>
          </rPr>
          <t xml:space="preserve"> blue and italic</t>
        </r>
        <r>
          <rPr>
            <b/>
            <sz val="8"/>
            <color indexed="81"/>
            <rFont val="Tahoma"/>
            <family val="2"/>
          </rPr>
          <t>.</t>
        </r>
      </text>
    </comment>
    <comment ref="E24" authorId="0" shapeId="0" xr:uid="{59395704-37D8-48A2-AC99-4616176F4131}">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25" authorId="0" shapeId="0" xr:uid="{AD1170E0-8F26-4A06-B75A-7A5252D264A4}">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D28" authorId="0" shapeId="0" xr:uid="{DAD907E5-487B-4216-B56A-26EC266BB9EB}">
      <text>
        <r>
          <rPr>
            <b/>
            <sz val="8"/>
            <color indexed="81"/>
            <rFont val="Tahoma"/>
            <family val="2"/>
          </rPr>
          <t xml:space="preserve">If the Actuals for M&amp;IE exceed the Daily Maximum, this value will show up in </t>
        </r>
        <r>
          <rPr>
            <b/>
            <i/>
            <sz val="8"/>
            <color indexed="12"/>
            <rFont val="Tahoma"/>
            <family val="2"/>
          </rPr>
          <t>blue and italic</t>
        </r>
        <r>
          <rPr>
            <b/>
            <sz val="8"/>
            <color indexed="81"/>
            <rFont val="Tahoma"/>
            <family val="2"/>
          </rPr>
          <t>.</t>
        </r>
      </text>
    </comment>
    <comment ref="D29" authorId="0" shapeId="0" xr:uid="{4E603E70-3182-4CAD-9CAB-15A1D42868B3}">
      <text>
        <r>
          <rPr>
            <b/>
            <sz val="8"/>
            <color indexed="81"/>
            <rFont val="Tahoma"/>
            <family val="2"/>
          </rPr>
          <t>For registration fees, please submit itemized receipts or registration form together with proof of payment.</t>
        </r>
      </text>
    </comment>
    <comment ref="D30" authorId="0" shapeId="0" xr:uid="{84D27DE3-7F26-4804-9D9B-3F38A5A0A3CC}">
      <text>
        <r>
          <rPr>
            <b/>
            <sz val="8"/>
            <color indexed="81"/>
            <rFont val="Tahoma"/>
            <family val="2"/>
          </rPr>
          <t>Receipts are required for gifts provided to a host costing $25 or more.</t>
        </r>
      </text>
    </comment>
    <comment ref="D31" authorId="0" shapeId="0" xr:uid="{2EBB148E-FBD3-4155-AFEF-AD0E8A79F661}">
      <text>
        <r>
          <rPr>
            <b/>
            <sz val="8"/>
            <color indexed="81"/>
            <rFont val="Tahoma"/>
            <family val="2"/>
          </rPr>
          <t>Hotel Internet usage fees as required to conduct official University business.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Giljumj</author>
  </authors>
  <commentList>
    <comment ref="O2" authorId="0" shapeId="0" xr:uid="{CB38F30F-F5CE-4B78-B158-CC3B16223CD5}">
      <text>
        <r>
          <rPr>
            <b/>
            <sz val="8"/>
            <color indexed="81"/>
            <rFont val="Tahoma"/>
            <family val="2"/>
          </rPr>
          <t xml:space="preserve">The requirement is that there shouldn't be any compliance errors when the Travel Expense Voucher is submitted.  Please resolve all errors that are shown in </t>
        </r>
        <r>
          <rPr>
            <b/>
            <i/>
            <sz val="8"/>
            <color indexed="10"/>
            <rFont val="Tahoma"/>
            <family val="2"/>
          </rPr>
          <t>red italic</t>
        </r>
        <r>
          <rPr>
            <b/>
            <sz val="8"/>
            <color indexed="81"/>
            <rFont val="Tahoma"/>
            <family val="2"/>
          </rPr>
          <t xml:space="preserve"> before submitting.</t>
        </r>
      </text>
    </comment>
    <comment ref="P2" authorId="0" shapeId="0" xr:uid="{017F501A-7247-42E9-8A42-BDC1D480DBF0}">
      <text/>
    </comment>
    <comment ref="A3" authorId="0" shapeId="0" xr:uid="{76B29AEB-2D2A-45CE-AA19-A2534A1B222D}">
      <text>
        <r>
          <rPr>
            <b/>
            <sz val="8"/>
            <color indexed="81"/>
            <rFont val="Tahoma"/>
            <family val="2"/>
          </rPr>
          <t>Please enter the Date for the filed Travel Expense Voucher in the format requested (MM/DD/YYYY).  This is a mandatory field.</t>
        </r>
      </text>
    </comment>
    <comment ref="E3" authorId="0" shapeId="0" xr:uid="{9D56AF80-28B5-4CA2-A47D-F42CC4137DBB}">
      <text>
        <r>
          <rPr>
            <b/>
            <sz val="8"/>
            <color indexed="81"/>
            <rFont val="Tahoma"/>
            <family val="2"/>
          </rPr>
          <t>For UCSF employees, please enter the Employee Number.  For Non-UC Employees, please enter the Social Security Number of the traveler.</t>
        </r>
      </text>
    </comment>
    <comment ref="J3" authorId="0" shapeId="0" xr:uid="{736F2918-1F97-47DE-96C7-8A24F7AF60E9}">
      <text>
        <r>
          <rPr>
            <b/>
            <sz val="8"/>
            <color indexed="81"/>
            <rFont val="Tahoma"/>
            <family val="2"/>
          </rPr>
          <t>The Voucher No is required.  It is 8 characters beginning with a 'T'.  The preparer doesn't need to include the 'T' since it's already included on the form.</t>
        </r>
      </text>
    </comment>
    <comment ref="A4" authorId="0" shapeId="0" xr:uid="{23BF0740-4775-45E0-843E-5D4097FD5D12}">
      <text>
        <r>
          <rPr>
            <b/>
            <sz val="8"/>
            <color indexed="81"/>
            <rFont val="Tahoma"/>
            <family val="2"/>
          </rPr>
          <t>Please enter the Business Purpose for the trip.  This is a mandatory field.</t>
        </r>
      </text>
    </comment>
    <comment ref="A5" authorId="0" shapeId="0" xr:uid="{3996E9D9-128A-48B4-A44D-89FF43C907E4}">
      <text>
        <r>
          <rPr>
            <b/>
            <sz val="8"/>
            <color indexed="81"/>
            <rFont val="Tahoma"/>
            <family val="2"/>
          </rPr>
          <t>Please enter the City where the traveler resides.  This is a mandatory field.</t>
        </r>
      </text>
    </comment>
    <comment ref="F5" authorId="0" shapeId="0" xr:uid="{CE6E4F4D-C3F9-44ED-9F1A-DC70E6E81329}">
      <text>
        <r>
          <rPr>
            <b/>
            <sz val="8"/>
            <color indexed="81"/>
            <rFont val="Tahoma"/>
            <family val="2"/>
          </rPr>
          <t>Was Airfare billed directly to the university when booked?</t>
        </r>
      </text>
    </comment>
    <comment ref="I5" authorId="0" shapeId="0" xr:uid="{3A6267A4-43C2-4A69-86C1-D36B24985636}">
      <text>
        <r>
          <rPr>
            <b/>
            <sz val="8"/>
            <color indexed="81"/>
            <rFont val="Tahoma"/>
            <family val="2"/>
          </rPr>
          <t>Please enter the length of the trip.  For trips less than 24 hours, M&amp;IE is generally not allowed (refer to policy for exceptions).  Otherwise, the M&amp;IE Maximum is generally $64.</t>
        </r>
      </text>
    </comment>
    <comment ref="K5" authorId="0" shapeId="0" xr:uid="{E0912189-9314-479E-9F97-7C734A78D15F}">
      <text>
        <r>
          <rPr>
            <b/>
            <sz val="8"/>
            <color indexed="81"/>
            <rFont val="Tahoma"/>
            <family val="2"/>
          </rPr>
          <t>If the traveler has received a Travel Advance, please enter the total amount here.  A detailed breakdown of the traveler's Travel Advance needs to be entered below in lines 29-31.</t>
        </r>
      </text>
    </comment>
    <comment ref="I6" authorId="0" shapeId="0" xr:uid="{96345C1D-FE4D-4185-A21E-6BBE1678E747}">
      <text>
        <r>
          <rPr>
            <b/>
            <sz val="8"/>
            <color indexed="81"/>
            <rFont val="Tahoma"/>
            <family val="2"/>
          </rPr>
          <t>For travelers who are Non-UC employees, please enter their home address if different from the mailing address.</t>
        </r>
      </text>
    </comment>
    <comment ref="D13" authorId="0" shapeId="0" xr:uid="{3AC636FB-02C0-46A0-A61F-712D22AD832D}">
      <text>
        <r>
          <rPr>
            <b/>
            <sz val="8"/>
            <color indexed="81"/>
            <rFont val="Tahoma"/>
            <family val="2"/>
          </rPr>
          <t>For the day in question, please enter the city the traveler visited/lodged.  This is required for all days where expenses are incurred.</t>
        </r>
      </text>
    </comment>
    <comment ref="D21" authorId="0" shapeId="0" xr:uid="{19375559-F049-4A1D-A07A-2C5F08C51601}">
      <text>
        <r>
          <rPr>
            <b/>
            <sz val="8"/>
            <color indexed="81"/>
            <rFont val="Tahoma"/>
            <family val="2"/>
          </rPr>
          <t>Please enter the daily lodging amount.  In order to get properly reimbursed, lodging must be broken across the days of stay.  Do not include non-lodging expenses like phone and room service in this line item.  There are separate line items to include those expenses.</t>
        </r>
      </text>
    </comment>
    <comment ref="E22" authorId="0" shapeId="0" xr:uid="{1B7F9E56-7826-4F5E-8D00-57BD7C05F73F}">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23" authorId="0" shapeId="0" xr:uid="{EFBCDFAA-CD91-4A03-BCB3-26B18993124C}">
      <text>
        <r>
          <rPr>
            <b/>
            <sz val="8"/>
            <color indexed="81"/>
            <rFont val="Tahoma"/>
            <family val="2"/>
          </rPr>
          <t>If the Actuals for M&amp;IE exceed the Daily Maximum, the values will show up in</t>
        </r>
        <r>
          <rPr>
            <b/>
            <i/>
            <sz val="8"/>
            <color indexed="12"/>
            <rFont val="Tahoma"/>
            <family val="2"/>
          </rPr>
          <t xml:space="preserve"> blue and italic</t>
        </r>
        <r>
          <rPr>
            <b/>
            <sz val="8"/>
            <color indexed="81"/>
            <rFont val="Tahoma"/>
            <family val="2"/>
          </rPr>
          <t>.</t>
        </r>
      </text>
    </comment>
    <comment ref="E24" authorId="0" shapeId="0" xr:uid="{95FCE873-E8D4-4E4D-BA5D-FB8CCBDDA801}">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25" authorId="0" shapeId="0" xr:uid="{360586F2-AB1D-4BB7-BEF7-5BC01CBE5736}">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D28" authorId="0" shapeId="0" xr:uid="{969E4B35-EA9E-4570-ABCB-A41354C0ACB3}">
      <text>
        <r>
          <rPr>
            <b/>
            <sz val="8"/>
            <color indexed="81"/>
            <rFont val="Tahoma"/>
            <family val="2"/>
          </rPr>
          <t xml:space="preserve">If the Actuals for M&amp;IE exceed the Daily Maximum, this value will show up in </t>
        </r>
        <r>
          <rPr>
            <b/>
            <i/>
            <sz val="8"/>
            <color indexed="12"/>
            <rFont val="Tahoma"/>
            <family val="2"/>
          </rPr>
          <t>blue and italic</t>
        </r>
        <r>
          <rPr>
            <b/>
            <sz val="8"/>
            <color indexed="81"/>
            <rFont val="Tahoma"/>
            <family val="2"/>
          </rPr>
          <t>.</t>
        </r>
      </text>
    </comment>
    <comment ref="D29" authorId="0" shapeId="0" xr:uid="{53900D33-0F60-4C0F-9A61-8C64B9DC7577}">
      <text>
        <r>
          <rPr>
            <b/>
            <sz val="8"/>
            <color indexed="81"/>
            <rFont val="Tahoma"/>
            <family val="2"/>
          </rPr>
          <t>For registration fees, please submit itemized receipts or registration form together with proof of payment.</t>
        </r>
      </text>
    </comment>
    <comment ref="D30" authorId="0" shapeId="0" xr:uid="{B5A46FFB-2CE3-4D03-8107-660192E134DE}">
      <text>
        <r>
          <rPr>
            <b/>
            <sz val="8"/>
            <color indexed="81"/>
            <rFont val="Tahoma"/>
            <family val="2"/>
          </rPr>
          <t>Receipts are required for gifts provided to a host costing $25 or more.</t>
        </r>
      </text>
    </comment>
    <comment ref="D31" authorId="0" shapeId="0" xr:uid="{26E3090B-FDE8-4D5B-8229-6C24A11AF058}">
      <text>
        <r>
          <rPr>
            <b/>
            <sz val="8"/>
            <color indexed="81"/>
            <rFont val="Tahoma"/>
            <family val="2"/>
          </rPr>
          <t>Hotel Internet usage fees as required to conduct official University business.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Giljumj</author>
  </authors>
  <commentList>
    <comment ref="C5" authorId="0" shapeId="0" xr:uid="{4B83689A-6FF1-4935-988E-FE30E21A5CBB}">
      <text>
        <r>
          <rPr>
            <b/>
            <sz val="8"/>
            <color indexed="81"/>
            <rFont val="Tahoma"/>
            <family val="2"/>
          </rPr>
          <t>Contract Car Rental Agency Listing - enter keyword "car rental"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Rob Giljumj</author>
    <author xml:space="preserve"> </author>
    <author>Leah McKee</author>
  </authors>
  <commentList>
    <comment ref="O2" authorId="0" shapeId="0" xr:uid="{CAA83A6F-D33D-41D6-92E9-44055A4C0EA0}">
      <text>
        <r>
          <rPr>
            <b/>
            <sz val="8"/>
            <color indexed="81"/>
            <rFont val="Tahoma"/>
            <family val="2"/>
          </rPr>
          <t xml:space="preserve">The requirement is that there shouldn't be any compliance errors when the Travel Expense Voucher is submitted.  Please resolve all errors that are shown in </t>
        </r>
        <r>
          <rPr>
            <b/>
            <i/>
            <sz val="8"/>
            <color indexed="10"/>
            <rFont val="Tahoma"/>
            <family val="2"/>
          </rPr>
          <t>red italic</t>
        </r>
        <r>
          <rPr>
            <b/>
            <sz val="8"/>
            <color indexed="81"/>
            <rFont val="Tahoma"/>
            <family val="2"/>
          </rPr>
          <t xml:space="preserve"> before submitting.</t>
        </r>
      </text>
    </comment>
    <comment ref="P2" authorId="0" shapeId="0" xr:uid="{FBD93702-A41F-4E4D-B343-19B15AC55DF6}">
      <text/>
    </comment>
    <comment ref="A3" authorId="0" shapeId="0" xr:uid="{3EDD00EA-0572-43C3-A442-42A513C1CF1A}">
      <text>
        <r>
          <rPr>
            <b/>
            <sz val="8"/>
            <color indexed="81"/>
            <rFont val="Tahoma"/>
            <family val="2"/>
          </rPr>
          <t>Please enter the Date for the filed Travel Expense Voucher in the format requested (MM/DD/YYYY).  This is a mandatory field.</t>
        </r>
      </text>
    </comment>
    <comment ref="E3" authorId="0" shapeId="0" xr:uid="{904A0CA0-2A86-42C5-98D6-62F5D3E87286}">
      <text>
        <r>
          <rPr>
            <b/>
            <sz val="8"/>
            <color indexed="81"/>
            <rFont val="Tahoma"/>
            <family val="2"/>
          </rPr>
          <t>For UCSF employees, please enter the Employee Number.  For Non-UC Employees, please enter the Social Security Number of the traveler.</t>
        </r>
      </text>
    </comment>
    <comment ref="J3" authorId="0" shapeId="0" xr:uid="{8E1D1308-BCC2-43F8-BE39-7D43806ABFCF}">
      <text>
        <r>
          <rPr>
            <b/>
            <sz val="8"/>
            <color indexed="81"/>
            <rFont val="Tahoma"/>
            <family val="2"/>
          </rPr>
          <t>The Voucher No is required.  It is 8 characters beginning with a 'T'.  The preparer doesn't need to include the 'T' since it's already included on the form.</t>
        </r>
      </text>
    </comment>
    <comment ref="A4" authorId="0" shapeId="0" xr:uid="{30134412-E18A-4E1D-A7B6-66BDE3B6180A}">
      <text>
        <r>
          <rPr>
            <b/>
            <sz val="8"/>
            <color indexed="81"/>
            <rFont val="Tahoma"/>
            <family val="2"/>
          </rPr>
          <t>Please enter the Business Purpose for the trip.  This is a mandatory field.</t>
        </r>
      </text>
    </comment>
    <comment ref="J4" authorId="1" shapeId="0" xr:uid="{0284700C-ECBB-4651-83D6-B0D392A3B946}">
      <text>
        <r>
          <rPr>
            <b/>
            <sz val="8"/>
            <color indexed="81"/>
            <rFont val="Tahoma"/>
            <family val="2"/>
          </rPr>
          <t>Per the Chancellor's memo dated xx/xx/xx, all busines-related travel (airfare, hotel, car rental) must be made through Connexxus.  Reimbursement requests for any items not booked through Connexxus require the department head or MSO to submit an exceptional request for approval with justification to the Assistant Controller of Disbursements.</t>
        </r>
      </text>
    </comment>
    <comment ref="A5" authorId="0" shapeId="0" xr:uid="{160E4295-4821-44C9-A9E1-61D15E7334B4}">
      <text>
        <r>
          <rPr>
            <b/>
            <sz val="8"/>
            <color indexed="81"/>
            <rFont val="Tahoma"/>
            <family val="2"/>
          </rPr>
          <t>Please enter the City where the traveler resides.  This is a mandatory field.</t>
        </r>
      </text>
    </comment>
    <comment ref="F5" authorId="0" shapeId="0" xr:uid="{99438BD0-46E6-43D0-BA94-2DB99DB694C5}">
      <text>
        <r>
          <rPr>
            <b/>
            <sz val="8"/>
            <color indexed="81"/>
            <rFont val="Tahoma"/>
            <family val="2"/>
          </rPr>
          <t>Was Airfare billed directly to the university when booked?</t>
        </r>
      </text>
    </comment>
    <comment ref="I5" authorId="0" shapeId="0" xr:uid="{C04B4D02-5C0E-40D0-89B6-EF0D436D4AAB}">
      <text>
        <r>
          <rPr>
            <b/>
            <sz val="8"/>
            <color indexed="81"/>
            <rFont val="Tahoma"/>
            <family val="2"/>
          </rPr>
          <t>Please enter the length of the trip.  For trips less than 12 hours, the M&amp;IE Maximum is $0.  For trips between 12 and 24 hours, the MI&amp;E Maximum is $42.  Otherwise, the MI&amp;E Maximum is generally $64.</t>
        </r>
      </text>
    </comment>
    <comment ref="K5" authorId="0" shapeId="0" xr:uid="{2D5CF7D5-E2A7-4CFB-9153-5E751F106F60}">
      <text>
        <r>
          <rPr>
            <b/>
            <sz val="8"/>
            <color indexed="81"/>
            <rFont val="Tahoma"/>
            <family val="2"/>
          </rPr>
          <t>If the traveler has received a Travel Advance, please enter the total amount here.  A detailed breakdown of the traveler's Travel Advance needs to be entered below in lines 29-31.</t>
        </r>
      </text>
    </comment>
    <comment ref="I6" authorId="0" shapeId="0" xr:uid="{DAA148D7-46BA-4551-AC26-D2EE0184D809}">
      <text>
        <r>
          <rPr>
            <b/>
            <sz val="8"/>
            <color indexed="81"/>
            <rFont val="Tahoma"/>
            <family val="2"/>
          </rPr>
          <t>For travelers who are Non-UC employees, please enter their home address if different from the mailing address.</t>
        </r>
      </text>
    </comment>
    <comment ref="F12" authorId="2" shapeId="0" xr:uid="{55F350D9-3EDA-4547-89BD-6B128755DCED}">
      <text>
        <r>
          <rPr>
            <b/>
            <sz val="9"/>
            <color indexed="81"/>
            <rFont val="Tahoma"/>
            <family val="2"/>
          </rPr>
          <t>Allocations must add up to 100%</t>
        </r>
        <r>
          <rPr>
            <sz val="9"/>
            <color indexed="81"/>
            <rFont val="Tahoma"/>
            <family val="2"/>
          </rPr>
          <t xml:space="preserve">
</t>
        </r>
      </text>
    </comment>
    <comment ref="D17" authorId="0" shapeId="0" xr:uid="{31984C20-17AB-402D-B093-AB543D84025A}">
      <text>
        <r>
          <rPr>
            <b/>
            <sz val="8"/>
            <color indexed="81"/>
            <rFont val="Tahoma"/>
            <family val="2"/>
          </rPr>
          <t>For the day in question, please enter the city the traveler visited/lodged.  This is required for all days where expenses are incurred.</t>
        </r>
      </text>
    </comment>
    <comment ref="D25" authorId="0" shapeId="0" xr:uid="{E52ACE48-6668-4A48-8277-75E43FEA7E43}">
      <text>
        <r>
          <rPr>
            <b/>
            <sz val="8"/>
            <color indexed="81"/>
            <rFont val="Tahoma"/>
            <family val="2"/>
          </rPr>
          <t>Please enter the daily lodging amount.  In order to get properly reimbursed, lodging must be broken across the days of stay.  Do not include non-lodging expenses like phone and room service in this line item.  There are separate line items to include those expenses.</t>
        </r>
      </text>
    </comment>
    <comment ref="E26" authorId="0" shapeId="0" xr:uid="{CC99D33B-4C45-4699-946B-C7E9234FC28F}">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27" authorId="0" shapeId="0" xr:uid="{DA030AEC-2CDE-4966-B234-611BD9A81CEA}">
      <text>
        <r>
          <rPr>
            <b/>
            <sz val="8"/>
            <color indexed="81"/>
            <rFont val="Tahoma"/>
            <family val="2"/>
          </rPr>
          <t>If the Actuals for M&amp;IE exceed the Daily Maximum, the values will show up in</t>
        </r>
        <r>
          <rPr>
            <b/>
            <i/>
            <sz val="8"/>
            <color indexed="12"/>
            <rFont val="Tahoma"/>
            <family val="2"/>
          </rPr>
          <t xml:space="preserve"> blue and italic</t>
        </r>
        <r>
          <rPr>
            <b/>
            <sz val="8"/>
            <color indexed="81"/>
            <rFont val="Tahoma"/>
            <family val="2"/>
          </rPr>
          <t>.</t>
        </r>
      </text>
    </comment>
    <comment ref="E28" authorId="0" shapeId="0" xr:uid="{E4A9454B-65CC-42C1-81D4-061C3BD033D9}">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E29" authorId="0" shapeId="0" xr:uid="{86E981D6-9DC5-46AD-8106-9BB09A6FAE51}">
      <text>
        <r>
          <rPr>
            <b/>
            <sz val="8"/>
            <color indexed="81"/>
            <rFont val="Tahoma"/>
            <family val="2"/>
          </rPr>
          <t xml:space="preserve">If the Actuals for M&amp;IE exceed the Daily Maximum, the values will show up in </t>
        </r>
        <r>
          <rPr>
            <b/>
            <i/>
            <sz val="8"/>
            <color indexed="12"/>
            <rFont val="Tahoma"/>
            <family val="2"/>
          </rPr>
          <t>blue and italic</t>
        </r>
        <r>
          <rPr>
            <b/>
            <sz val="8"/>
            <color indexed="81"/>
            <rFont val="Tahoma"/>
            <family val="2"/>
          </rPr>
          <t>.</t>
        </r>
      </text>
    </comment>
    <comment ref="D32" authorId="0" shapeId="0" xr:uid="{BFEDBDF4-3B65-4894-8AF4-C635B5952770}">
      <text>
        <r>
          <rPr>
            <b/>
            <sz val="8"/>
            <color indexed="81"/>
            <rFont val="Tahoma"/>
            <family val="2"/>
          </rPr>
          <t xml:space="preserve">If the Actuals for M&amp;IE exceed the Daily Maximum, this value will show up in </t>
        </r>
        <r>
          <rPr>
            <b/>
            <i/>
            <sz val="8"/>
            <color indexed="12"/>
            <rFont val="Tahoma"/>
            <family val="2"/>
          </rPr>
          <t>blue and italic</t>
        </r>
        <r>
          <rPr>
            <b/>
            <sz val="8"/>
            <color indexed="81"/>
            <rFont val="Tahoma"/>
            <family val="2"/>
          </rPr>
          <t>.</t>
        </r>
      </text>
    </comment>
    <comment ref="D33" authorId="0" shapeId="0" xr:uid="{0709E4F7-78C9-4A56-AD04-FEE54D6AD4EB}">
      <text>
        <r>
          <rPr>
            <b/>
            <sz val="8"/>
            <color indexed="81"/>
            <rFont val="Tahoma"/>
            <family val="2"/>
          </rPr>
          <t>For registration fees, please submit itemized receipts or registration form together with proof of payment.</t>
        </r>
      </text>
    </comment>
    <comment ref="D34" authorId="0" shapeId="0" xr:uid="{1023EE7A-AD42-4F63-8E02-74C972C70C8E}">
      <text>
        <r>
          <rPr>
            <b/>
            <sz val="8"/>
            <color indexed="81"/>
            <rFont val="Tahoma"/>
            <family val="2"/>
          </rPr>
          <t>Receipts are required for gifts provided to a host costing $25 or more.</t>
        </r>
      </text>
    </comment>
    <comment ref="D35" authorId="0" shapeId="0" xr:uid="{14436391-FD44-4BF8-B024-4F2AF23FA802}">
      <text>
        <r>
          <rPr>
            <b/>
            <sz val="8"/>
            <color indexed="81"/>
            <rFont val="Tahoma"/>
            <family val="2"/>
          </rPr>
          <t>Hotel Internet usage fees as required to conduct official University business.</t>
        </r>
      </text>
    </comment>
    <comment ref="A42" authorId="0" shapeId="0" xr:uid="{12E651B4-B399-4EC5-9A0E-A7AD0644D0C9}">
      <text>
        <r>
          <rPr>
            <b/>
            <sz val="8"/>
            <color indexed="81"/>
            <rFont val="Tahoma"/>
            <family val="2"/>
          </rPr>
          <t>Click on the link to get an explanation of the Chartfields that make up the Account information.</t>
        </r>
      </text>
    </comment>
    <comment ref="J47" authorId="0" shapeId="0" xr:uid="{2FEBE294-B9EA-4E39-9596-0BCE066BAA0D}">
      <text>
        <r>
          <rPr>
            <b/>
            <sz val="8"/>
            <color indexed="81"/>
            <rFont val="Tahoma"/>
            <family val="2"/>
          </rPr>
          <t>If this amount is shown in</t>
        </r>
        <r>
          <rPr>
            <b/>
            <i/>
            <sz val="8"/>
            <color indexed="10"/>
            <rFont val="Tahoma"/>
            <family val="2"/>
          </rPr>
          <t xml:space="preserve"> red bold italic</t>
        </r>
        <r>
          <rPr>
            <b/>
            <sz val="8"/>
            <color indexed="81"/>
            <rFont val="Tahoma"/>
            <family val="2"/>
          </rPr>
          <t>, it means that the Travel Advance amount entered at the top of the form does not equal the Travel Advance Breakdown entered in lines 29-31.</t>
        </r>
      </text>
    </comment>
    <comment ref="L47" authorId="0" shapeId="0" xr:uid="{8E2A0A14-2EBB-4D92-95E1-88B247AFD194}">
      <text>
        <r>
          <rPr>
            <b/>
            <sz val="8"/>
            <color indexed="81"/>
            <rFont val="Tahoma"/>
            <family val="2"/>
          </rPr>
          <t xml:space="preserve">If this amount is shown in </t>
        </r>
        <r>
          <rPr>
            <b/>
            <i/>
            <sz val="8"/>
            <color indexed="10"/>
            <rFont val="Tahoma"/>
            <family val="2"/>
          </rPr>
          <t>red bold italic</t>
        </r>
        <r>
          <rPr>
            <b/>
            <sz val="8"/>
            <color indexed="81"/>
            <rFont val="Tahoma"/>
            <family val="2"/>
          </rPr>
          <t>, it means that the Travel Advance amount entered at the top of the form does not equal the Travel Advance Breakdown entered in lines 29-31.</t>
        </r>
      </text>
    </comment>
    <comment ref="A52" authorId="0" shapeId="0" xr:uid="{6CB59F50-D6CD-4749-B5E7-3FC920CFF8B0}">
      <text>
        <r>
          <rPr>
            <b/>
            <sz val="8"/>
            <color indexed="81"/>
            <rFont val="Tahoma"/>
            <family val="2"/>
          </rPr>
          <t>A Travel Expense Voucher needs to be approved by someone with the proper authority.  Click on link to review the policy guidelines.</t>
        </r>
      </text>
    </comment>
    <comment ref="G52" authorId="0" shapeId="0" xr:uid="{DC668FAD-243B-4068-B615-877CAB869D80}">
      <text>
        <r>
          <rPr>
            <b/>
            <sz val="8"/>
            <color indexed="81"/>
            <rFont val="Tahoma"/>
            <family val="2"/>
          </rPr>
          <t>A Travel Expense Voucher needs to be approved by someone with the proper authority.  Click on link to review the policy guidelines.</t>
        </r>
      </text>
    </comment>
  </commentList>
</comments>
</file>

<file path=xl/sharedStrings.xml><?xml version="1.0" encoding="utf-8"?>
<sst xmlns="http://schemas.openxmlformats.org/spreadsheetml/2006/main" count="780" uniqueCount="235">
  <si>
    <t>Internet Fees</t>
  </si>
  <si>
    <t xml:space="preserve">If the traveler received a Travel Advance, it must be identified at the top of the form, and itemized in lines 29-31.  </t>
  </si>
  <si>
    <r>
      <t>Date</t>
    </r>
    <r>
      <rPr>
        <b/>
        <sz val="6"/>
        <rFont val="Arial"/>
        <family val="2"/>
      </rPr>
      <t xml:space="preserve"> (MM/DD/YYYY)</t>
    </r>
  </si>
  <si>
    <t>Currency Conversion Website</t>
  </si>
  <si>
    <t>Travel Advance:</t>
  </si>
  <si>
    <t>Length of Trip:</t>
  </si>
  <si>
    <t>"Length of Trip" must be entered.</t>
  </si>
  <si>
    <t>Total M&amp;IE</t>
  </si>
  <si>
    <t xml:space="preserve">REMARKS / ADJUSTMENTS: </t>
  </si>
  <si>
    <t>Page 2 TRAVEL EXPENSES</t>
  </si>
  <si>
    <t>Page 3 TRAVEL EXPENSES</t>
  </si>
  <si>
    <t>Page 4 TRAVEL EXPENSES</t>
  </si>
  <si>
    <t>U.S. M&amp;IE Reimbursement</t>
  </si>
  <si>
    <t>City where you lodged/visited</t>
  </si>
  <si>
    <t>"City where you lodged/visited" for Day 1 must be entered.</t>
  </si>
  <si>
    <t>"City where you lodged/visited" for Day 2 must be entered.</t>
  </si>
  <si>
    <t>"City where you lodged/visited" for Day 3 must be entered.</t>
  </si>
  <si>
    <t>"City where you lodged/visited" for Day 4 must be entered.</t>
  </si>
  <si>
    <t>"City where you lodged/visited" for Day 5 must be entered.</t>
  </si>
  <si>
    <t>Use this Print Button to print all of the pages required when submitting the TEV.  To make this button work, macros must be enabled. Check the comment to see how.</t>
  </si>
  <si>
    <t>John Doe, MSO</t>
  </si>
  <si>
    <t>Voucher Num</t>
  </si>
  <si>
    <t>Department</t>
  </si>
  <si>
    <t>Default</t>
  </si>
  <si>
    <t>Dept1</t>
  </si>
  <si>
    <t>Dept2</t>
  </si>
  <si>
    <t>Dept3</t>
  </si>
  <si>
    <t>Dept4</t>
  </si>
  <si>
    <t>&lt; 24 hrs</t>
    <phoneticPr fontId="0" type="noConversion"/>
  </si>
  <si>
    <t>&gt;= 24 hrs</t>
    <phoneticPr fontId="0" type="noConversion"/>
  </si>
  <si>
    <r>
      <t xml:space="preserve">Receipts for Airfare, Lodging, Car Rental, Registration Fees, Gifts to Hosts of $25 or more, and all expenses of $75 or more, must be submitted.  Expenses that require receipts are highlighted in the spreadsheet as </t>
    </r>
    <r>
      <rPr>
        <b/>
        <sz val="10"/>
        <rFont val="Arial"/>
        <family val="2"/>
      </rPr>
      <t>bold</t>
    </r>
    <r>
      <rPr>
        <sz val="10"/>
        <rFont val="Arial"/>
      </rPr>
      <t xml:space="preserve">.    Please </t>
    </r>
    <r>
      <rPr>
        <b/>
        <sz val="10"/>
        <rFont val="Arial"/>
        <family val="2"/>
      </rPr>
      <t xml:space="preserve">do not </t>
    </r>
    <r>
      <rPr>
        <sz val="10"/>
        <rFont val="Arial"/>
      </rPr>
      <t xml:space="preserve">submit receipts for expenses that are not required (i.e. that are not in </t>
    </r>
    <r>
      <rPr>
        <b/>
        <sz val="10"/>
        <rFont val="Arial"/>
        <family val="2"/>
      </rPr>
      <t>bold</t>
    </r>
    <r>
      <rPr>
        <sz val="10"/>
        <rFont val="Arial"/>
      </rPr>
      <t xml:space="preserve"> in the spreadsheet).  This is will increase the processing cost since each unnecessary receipt needs to be imaged and catalogued.</t>
    </r>
  </si>
  <si>
    <t>There is a daily maximum for meal expenses.  For domestic (inside the Continental US) travel, this is not a per diem.  The traveler must itemize actual meal expenses across Breakfast, Lunch, Dinner and Other for each day.  If the maximum is exceeded, the traveler will only be reimbursed up to the daily limit.</t>
  </si>
  <si>
    <t>CA</t>
  </si>
  <si>
    <t>CT</t>
  </si>
  <si>
    <t>FL</t>
  </si>
  <si>
    <t>VA</t>
  </si>
  <si>
    <t>AL</t>
  </si>
  <si>
    <t>AK</t>
  </si>
  <si>
    <t>AZ</t>
  </si>
  <si>
    <t>AR</t>
  </si>
  <si>
    <t>CO</t>
  </si>
  <si>
    <t>DE</t>
  </si>
  <si>
    <t>DC</t>
  </si>
  <si>
    <t>GA</t>
  </si>
  <si>
    <t>HI</t>
  </si>
  <si>
    <t>ID</t>
  </si>
  <si>
    <t>IL</t>
  </si>
  <si>
    <t>AALSD Meetings in San Diego and Boston</t>
  </si>
  <si>
    <t>San Diego</t>
  </si>
  <si>
    <t>Boston</t>
  </si>
  <si>
    <t>"Traveler's Name and Title" must be entered.</t>
  </si>
  <si>
    <t>NE</t>
  </si>
  <si>
    <t>NV</t>
  </si>
  <si>
    <t>NH</t>
  </si>
  <si>
    <t>NJ</t>
  </si>
  <si>
    <t>NM</t>
  </si>
  <si>
    <t>NY</t>
  </si>
  <si>
    <t>NC</t>
  </si>
  <si>
    <t>ND</t>
  </si>
  <si>
    <t>OH</t>
  </si>
  <si>
    <t>OK</t>
  </si>
  <si>
    <t>OR</t>
  </si>
  <si>
    <t>PA</t>
  </si>
  <si>
    <t>RI</t>
  </si>
  <si>
    <t>SC</t>
  </si>
  <si>
    <t>SD</t>
  </si>
  <si>
    <t>TN</t>
  </si>
  <si>
    <t>TX</t>
  </si>
  <si>
    <t>UT</t>
  </si>
  <si>
    <t>VT</t>
  </si>
  <si>
    <t>WA</t>
  </si>
  <si>
    <t>WV</t>
  </si>
  <si>
    <t>WI</t>
  </si>
  <si>
    <t>WY</t>
  </si>
  <si>
    <t>"Employee Number" or "Social Security Number" must be entered for Non-UC employees.</t>
  </si>
  <si>
    <t>"City of Residence" must be entered.</t>
  </si>
  <si>
    <t>"Date" for Day 1 must be entered.</t>
  </si>
  <si>
    <t>Use this spreadsheet for travel inside the continental US, excluding Alaska and Hawaii.  For travel to Alaska, Hawaii, and elsewhere outside the continental US, use form U85-2-OConUS.xls.  This spreadsheet supports multi-page expense reports (use worksheets "TEV - 1" through "TEV - 4" as necessary).  Use the Print button on the first page to print all of the necessary forms when submitting the TEV.</t>
  </si>
  <si>
    <t>Totals from Pages 2-4 (please include these pages if expenses listed on them)</t>
  </si>
  <si>
    <t>Actual Lodging (Room &amp; Tax only) broken down by day</t>
  </si>
  <si>
    <t>San Francisco</t>
  </si>
  <si>
    <t>AWMMCHME</t>
  </si>
  <si>
    <t>Joe Schmooh</t>
  </si>
  <si>
    <t>Type Traveler's Name &amp; Title</t>
  </si>
  <si>
    <t>Type Authorizer's Name &amp; Title</t>
  </si>
  <si>
    <t>Total</t>
  </si>
  <si>
    <t>Hyperlinks to Online Resources</t>
  </si>
  <si>
    <t>Travel Guidelines</t>
  </si>
  <si>
    <t>Foreign Per Diem Website</t>
  </si>
  <si>
    <t>Policy Governing Travel G-28</t>
  </si>
  <si>
    <t>Travel Forms</t>
  </si>
  <si>
    <t>Host Gifts</t>
  </si>
  <si>
    <t>"Prepared By" must be entered.</t>
  </si>
  <si>
    <t>"Preparer Ext. &amp; Box No." must be entered.</t>
  </si>
  <si>
    <r>
      <t xml:space="preserve">Note: In order to ensure timely payment of incurred travel expenses, it is important to review the "TEV Guidelines &amp; Compliance".  This checklist has been provided to help ensure that a proper expense report is submitted.  Failure to do so will likely result in delays of reimbursement.  Enter all fields that are </t>
    </r>
    <r>
      <rPr>
        <sz val="7"/>
        <color indexed="15"/>
        <rFont val="Arial"/>
        <family val="2"/>
      </rPr>
      <t>blue</t>
    </r>
    <r>
      <rPr>
        <sz val="7"/>
        <color indexed="10"/>
        <rFont val="Arial"/>
        <family val="2"/>
      </rPr>
      <t>.</t>
    </r>
  </si>
  <si>
    <t xml:space="preserve">I hereby certify that I have reviewed the above employee's travel expenses as submitted and </t>
  </si>
  <si>
    <t>DATE</t>
  </si>
  <si>
    <t>City of Residence:</t>
  </si>
  <si>
    <t>Purpose of Trip</t>
  </si>
  <si>
    <t>U.S. M&amp;IE Maximum</t>
  </si>
  <si>
    <t>23054483</t>
  </si>
  <si>
    <t>GID9853</t>
  </si>
  <si>
    <t>Peter Pan, M.D.</t>
  </si>
  <si>
    <t>UCSF Box 9999</t>
  </si>
  <si>
    <t>San Francisco, CA</t>
  </si>
  <si>
    <t>Please make sure your Travel Expense Voucher is signed by someone with the proper signing authority.</t>
  </si>
  <si>
    <t>Please divide the lodging costs across the days.  Do not roll the lodging expense up into one day.  Do not include other expenses like room service and telephone charges in this line item.  Those expenses should be broken out in other line items on this expense report.</t>
  </si>
  <si>
    <t>Paid to Traveler:</t>
  </si>
  <si>
    <t>"City where you lodged/visited" for Day 6 must be entered.</t>
  </si>
  <si>
    <t>Yes</t>
  </si>
  <si>
    <t>No</t>
  </si>
  <si>
    <t>"Traveled Out of State" must be entered.</t>
  </si>
  <si>
    <r>
      <t>Voucher No. (8):</t>
    </r>
    <r>
      <rPr>
        <b/>
        <sz val="14"/>
        <rFont val="Arial"/>
        <family val="2"/>
      </rPr>
      <t xml:space="preserve">  T</t>
    </r>
  </si>
  <si>
    <t>Checklist: Review each line item to help ensure that the Travel Expense Voucher won't be returned, thus delaying reimbursement.</t>
  </si>
  <si>
    <t>"Date" must be entered</t>
  </si>
  <si>
    <t>"Voucher No" must be entered.</t>
  </si>
  <si>
    <t>"Purpose of Trip" must be entered.</t>
  </si>
  <si>
    <t>"Travel Advance" must be entered.  Enter "0" if no advance.</t>
  </si>
  <si>
    <t>At least 1 account to charge must be entered.</t>
  </si>
  <si>
    <t>"Travel Advance Details" must equal the "Travel Advance" amount</t>
  </si>
  <si>
    <t>"Traveler's Name" must be entered.</t>
  </si>
  <si>
    <t>Allocations across the accounts to be charged needs to equal 100%</t>
  </si>
  <si>
    <t>Address 3</t>
  </si>
  <si>
    <t>Emp No. or SSN for Non-UC Emps:</t>
  </si>
  <si>
    <t>For Non-UC Emps, enter Home Address</t>
  </si>
  <si>
    <t>Details for Travel Advance:</t>
  </si>
  <si>
    <t>Paid to Regents of U.C.*:</t>
  </si>
  <si>
    <t>REMARKS / ADJUSTMENTS:               (Inc total from additional pages)</t>
  </si>
  <si>
    <t>Other (e.g Gas for Rental Car)</t>
  </si>
  <si>
    <t>Other (e.g. Phone Calls)</t>
  </si>
  <si>
    <t>Private Car: Number of Miles</t>
  </si>
  <si>
    <t>IN</t>
  </si>
  <si>
    <t>IA</t>
  </si>
  <si>
    <t>KS</t>
  </si>
  <si>
    <t>KY</t>
  </si>
  <si>
    <t>LA</t>
  </si>
  <si>
    <t>ME</t>
  </si>
  <si>
    <t>MD</t>
  </si>
  <si>
    <t>MA</t>
  </si>
  <si>
    <t>MI</t>
  </si>
  <si>
    <t>MN</t>
  </si>
  <si>
    <t>MS</t>
  </si>
  <si>
    <t>MO</t>
  </si>
  <si>
    <t>MT</t>
  </si>
  <si>
    <t xml:space="preserve">All of the fields at the top of the form are mandatory, and must be filled in.  Failure to do so will cause the Travel Expense Voucher to be bounced back.  Pop-up help has been provided in the spreadsheet to clarify what information is being requested in each field.  </t>
  </si>
  <si>
    <t>Date:</t>
  </si>
  <si>
    <t>Allocation</t>
  </si>
  <si>
    <t>Voucher No:</t>
  </si>
  <si>
    <t>&lt; 24 hrs</t>
  </si>
  <si>
    <t>&gt;= 24 hrs</t>
  </si>
  <si>
    <t>"Date" for Day 2 must be entered.</t>
  </si>
  <si>
    <t>"Date" for Day 3 must be entered.</t>
  </si>
  <si>
    <t>"Date" for Day 4 must be entered.</t>
  </si>
  <si>
    <t>"Date" for Day 5 must be entered.</t>
  </si>
  <si>
    <t>"Date" for Day 6 must be entered.</t>
  </si>
  <si>
    <t>Emp # or SSN #:</t>
  </si>
  <si>
    <t>TEV Compliance Errors</t>
  </si>
  <si>
    <t>Form Version:</t>
  </si>
  <si>
    <t>Accounts to be charged:</t>
  </si>
  <si>
    <t>"Authorizer's Name and Title" must be entered.</t>
  </si>
  <si>
    <t>Page</t>
  </si>
  <si>
    <t>of</t>
  </si>
  <si>
    <t>Payee Name</t>
  </si>
  <si>
    <t>Address 1</t>
  </si>
  <si>
    <t>Address 2</t>
  </si>
  <si>
    <t>City, State Zip</t>
  </si>
  <si>
    <t>TOTALS</t>
  </si>
  <si>
    <t>Airfare (attach original receipt)</t>
  </si>
  <si>
    <t>Rental Car</t>
  </si>
  <si>
    <t>@per mile</t>
  </si>
  <si>
    <t>Taxi/Shuttle</t>
  </si>
  <si>
    <t>Parking</t>
  </si>
  <si>
    <t>ACTUAL</t>
  </si>
  <si>
    <t>Breakfast</t>
  </si>
  <si>
    <t>MEALS</t>
  </si>
  <si>
    <t>Lunch</t>
  </si>
  <si>
    <t>and</t>
  </si>
  <si>
    <t>Dinner</t>
  </si>
  <si>
    <t>INCIDENTALS</t>
  </si>
  <si>
    <t>Incidentals</t>
  </si>
  <si>
    <t>Registration Fees</t>
  </si>
  <si>
    <t>SUBTOTAL</t>
  </si>
  <si>
    <t>TOTAL TRAVEL EXPENSES</t>
  </si>
  <si>
    <t>Amount</t>
  </si>
  <si>
    <t>Prepared By:</t>
  </si>
  <si>
    <t>Ext. &amp; Box No.</t>
  </si>
  <si>
    <t>The above is a true statement of travel expenses incurred by me on official University business</t>
  </si>
  <si>
    <t>TRAVELER'S SIGNATURE</t>
  </si>
  <si>
    <t>BALANCE DUE</t>
  </si>
  <si>
    <t>AUTHORIZING SIGNATURE</t>
  </si>
  <si>
    <t>*Please make checks payable to Regents of U.C.</t>
  </si>
  <si>
    <t>Accounting Use Only.  Please do not write below</t>
  </si>
  <si>
    <t>PRIVACY NOTIFICATION</t>
  </si>
  <si>
    <t>to the best of my knowledge the expenses appear to be in compliance with UC travel policy.</t>
  </si>
  <si>
    <t>on the dates shown, and I have attached all original receipts for expenses greater than $75.00.</t>
  </si>
  <si>
    <t>Airfare, Hotel &amp; Car Rental Booked Via Connexxus?</t>
  </si>
  <si>
    <t>Attach justification with exceptional approval from Dept Head or MSO</t>
  </si>
  <si>
    <t>Connexxus</t>
  </si>
  <si>
    <t xml:space="preserve">Please use Connexxus to book future trips. </t>
  </si>
  <si>
    <t>UCOP Purchasing Services</t>
  </si>
  <si>
    <t>Airfare Billed Directly to UCSF?</t>
  </si>
  <si>
    <t>"Airfare Billed Directly to UCSF" must be entered.</t>
  </si>
  <si>
    <t>R07/2012</t>
  </si>
  <si>
    <t>FUND/DEPTID/PROJECT/ACT PER/FUNC/FLEX</t>
  </si>
  <si>
    <t>A Fund/Deptid/Project/Act Per/Func/Flex needs to be charged.  In some cases, the charges need to be spread across multiple accounts, in which case multiple Fund/Deptid/Project/Act Per/Func/Flex  line items need to be entered, and the proper percentage needs to be entered into the Allocation column.  Please ensure that the percenatges in the Allocation column do not exceed 100%.</t>
  </si>
  <si>
    <t>4301-138363-120009A-01-44-W1234</t>
  </si>
  <si>
    <t>4000-138433-100275B-02-44-S6543</t>
  </si>
  <si>
    <t>Bus Unit (5)</t>
  </si>
  <si>
    <t>SpeedType (6-10)</t>
  </si>
  <si>
    <t>Allocation %</t>
  </si>
  <si>
    <t>Fund (4)</t>
  </si>
  <si>
    <t>DeptId (6)</t>
  </si>
  <si>
    <t>Project Id (7)</t>
  </si>
  <si>
    <t>Act Per (2)</t>
  </si>
  <si>
    <t>Flex (6)</t>
  </si>
  <si>
    <t>Func(2)</t>
  </si>
  <si>
    <t>SFCMP</t>
  </si>
  <si>
    <t>120009A</t>
  </si>
  <si>
    <t>01</t>
  </si>
  <si>
    <t>44</t>
  </si>
  <si>
    <t>W1234</t>
  </si>
  <si>
    <t>4000</t>
  </si>
  <si>
    <t>138433</t>
  </si>
  <si>
    <t>100275B</t>
  </si>
  <si>
    <t>02</t>
  </si>
  <si>
    <t>S6543</t>
  </si>
  <si>
    <t>SpeedType is blank. Fund, DeptID, ProjectID, Act Per, Function must be filled.</t>
  </si>
  <si>
    <t>NA</t>
  </si>
  <si>
    <t>Host gifts over $75 are subject to tax.</t>
  </si>
  <si>
    <r>
      <t xml:space="preserve">Note: In order to ensure timely payment of incurred travel expenses, it is important to review the "TEV Guidelines &amp; Compliance."  This checklist has been provided to help ensure that a proper expense report is submitted.  Failure to do so will likely result in delays of reimbursement.  Enter all fields that are </t>
    </r>
    <r>
      <rPr>
        <sz val="7"/>
        <color indexed="12"/>
        <rFont val="Arial"/>
        <family val="2"/>
      </rPr>
      <t>blue</t>
    </r>
    <r>
      <rPr>
        <sz val="7"/>
        <color indexed="10"/>
        <rFont val="Arial"/>
        <family val="2"/>
      </rPr>
      <t>.</t>
    </r>
  </si>
  <si>
    <t>Note: In order to ensure timely payment of incurred travel expenses, it is important to review the "TEV Guidelines &amp; Compliance."  This checklist has been provided to help ensure that a proper expense report is submitted.  Failure to do so will likely result in delays of reimbursement.</t>
  </si>
  <si>
    <t>Accounts Payable Website</t>
  </si>
  <si>
    <r>
      <t xml:space="preserve">Do not submit a TEV that has Compliance Errors, as it will be returned to the preparer.  Compliance Errors are shown in </t>
    </r>
    <r>
      <rPr>
        <b/>
        <sz val="10"/>
        <color indexed="10"/>
        <rFont val="Arial"/>
        <family val="2"/>
      </rPr>
      <t>red</t>
    </r>
    <r>
      <rPr>
        <sz val="10"/>
        <rFont val="Arial"/>
      </rPr>
      <t xml:space="preserve"> along the far right column of the TEV.  All fields with a </t>
    </r>
    <r>
      <rPr>
        <sz val="10"/>
        <color indexed="12"/>
        <rFont val="Arial"/>
        <family val="2"/>
      </rPr>
      <t>blue</t>
    </r>
    <r>
      <rPr>
        <sz val="10"/>
        <rFont val="Arial"/>
      </rPr>
      <t xml:space="preserve"> background must be entered.</t>
    </r>
  </si>
  <si>
    <t>Effective 10/15/17-12/31/23: The daily room rate is limited to $275 (excluding taxes). If your room rate exceeds $275, provide justification.</t>
  </si>
  <si>
    <t>Effective 1/1/24 and later: The daily room rate is limited to $333 (excluding taxes). If your room rate exceeds $333, provide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</si>
</sst>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0.000"/>
    <numFmt numFmtId="166" formatCode="000\-00\-0000"/>
    <numFmt numFmtId="167" formatCode="m/d/yyyy;@"/>
    <numFmt numFmtId="168" formatCode="\X\X"/>
    <numFmt numFmtId="169" formatCode="0000\-000000\-0000000\-00\-00\-00000"/>
  </numFmts>
  <fonts count="39">
    <font>
      <sz val="10"/>
      <name val="Arial"/>
    </font>
    <font>
      <sz val="10"/>
      <name val="Arial"/>
    </font>
    <font>
      <sz val="8"/>
      <name val="Arial"/>
      <family val="2"/>
    </font>
    <font>
      <sz val="7"/>
      <name val="Arial"/>
      <family val="2"/>
    </font>
    <font>
      <b/>
      <sz val="10"/>
      <name val="Arial"/>
      <family val="2"/>
    </font>
    <font>
      <sz val="6"/>
      <name val="Arial"/>
      <family val="2"/>
    </font>
    <font>
      <b/>
      <sz val="6"/>
      <name val="Arial"/>
      <family val="2"/>
    </font>
    <font>
      <sz val="10"/>
      <name val="Arial"/>
      <family val="2"/>
    </font>
    <font>
      <b/>
      <sz val="8"/>
      <name val="Arial"/>
      <family val="2"/>
    </font>
    <font>
      <b/>
      <sz val="14"/>
      <name val="Arial"/>
      <family val="2"/>
    </font>
    <font>
      <sz val="9"/>
      <name val="Arial"/>
      <family val="2"/>
    </font>
    <font>
      <b/>
      <sz val="7"/>
      <name val="Arial"/>
      <family val="2"/>
    </font>
    <font>
      <sz val="6"/>
      <name val="Arial"/>
      <family val="2"/>
    </font>
    <font>
      <b/>
      <sz val="12"/>
      <name val="Arial"/>
      <family val="2"/>
    </font>
    <font>
      <u/>
      <sz val="10"/>
      <color indexed="12"/>
      <name val="Arial"/>
      <family val="2"/>
    </font>
    <font>
      <b/>
      <sz val="7"/>
      <name val="Arial"/>
      <family val="2"/>
    </font>
    <font>
      <sz val="8"/>
      <name val="Arial"/>
      <family val="2"/>
    </font>
    <font>
      <b/>
      <sz val="8"/>
      <color indexed="81"/>
      <name val="Tahoma"/>
      <family val="2"/>
    </font>
    <font>
      <sz val="10"/>
      <color indexed="9"/>
      <name val="Arial"/>
      <family val="2"/>
    </font>
    <font>
      <b/>
      <i/>
      <sz val="8"/>
      <color indexed="10"/>
      <name val="Tahoma"/>
      <family val="2"/>
    </font>
    <font>
      <b/>
      <sz val="9"/>
      <name val="Arial"/>
      <family val="2"/>
    </font>
    <font>
      <b/>
      <sz val="10"/>
      <color indexed="9"/>
      <name val="Arial"/>
      <family val="2"/>
    </font>
    <font>
      <sz val="10"/>
      <name val="Arial Unicode MS"/>
      <family val="2"/>
    </font>
    <font>
      <sz val="10"/>
      <color indexed="9"/>
      <name val="Arial Unicode MS"/>
      <family val="2"/>
    </font>
    <font>
      <sz val="7"/>
      <color indexed="10"/>
      <name val="Arial"/>
      <family val="2"/>
    </font>
    <font>
      <sz val="8"/>
      <color indexed="9"/>
      <name val="Arial"/>
      <family val="2"/>
    </font>
    <font>
      <b/>
      <i/>
      <sz val="8"/>
      <color indexed="12"/>
      <name val="Tahoma"/>
      <family val="2"/>
    </font>
    <font>
      <b/>
      <sz val="10"/>
      <color indexed="10"/>
      <name val="Arial"/>
      <family val="2"/>
    </font>
    <font>
      <sz val="7"/>
      <color indexed="15"/>
      <name val="Arial"/>
      <family val="2"/>
    </font>
    <font>
      <sz val="9"/>
      <name val="Arial"/>
      <family val="2"/>
    </font>
    <font>
      <u/>
      <sz val="6"/>
      <color indexed="12"/>
      <name val="Arial"/>
      <family val="2"/>
    </font>
    <font>
      <b/>
      <u/>
      <sz val="10"/>
      <color indexed="12"/>
      <name val="Arial"/>
      <family val="2"/>
    </font>
    <font>
      <b/>
      <sz val="6"/>
      <color indexed="9"/>
      <name val="Arial"/>
      <family val="2"/>
    </font>
    <font>
      <sz val="9"/>
      <color indexed="81"/>
      <name val="Tahoma"/>
      <family val="2"/>
    </font>
    <font>
      <b/>
      <sz val="9"/>
      <color indexed="81"/>
      <name val="Tahoma"/>
      <family val="2"/>
    </font>
    <font>
      <sz val="9"/>
      <color indexed="12"/>
      <name val="Arial"/>
      <family val="2"/>
    </font>
    <font>
      <sz val="7"/>
      <color indexed="12"/>
      <name val="Arial"/>
      <family val="2"/>
    </font>
    <font>
      <sz val="10"/>
      <color indexed="12"/>
      <name val="Arial"/>
      <family val="2"/>
    </font>
    <font>
      <sz val="10"/>
      <color theme="0"/>
      <name val="Arial"/>
      <family val="2"/>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0" tint="-0.14999847407452621"/>
        <bgColor indexed="64"/>
      </patternFill>
    </fill>
  </fills>
  <borders count="60">
    <border>
      <left/>
      <right/>
      <top/>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657">
    <xf numFmtId="0" fontId="0" fillId="0" borderId="0" xfId="0"/>
    <xf numFmtId="0" fontId="6" fillId="0" borderId="1" xfId="0" applyFont="1" applyBorder="1" applyAlignment="1">
      <alignment horizontal="center"/>
    </xf>
    <xf numFmtId="0" fontId="5" fillId="0" borderId="0" xfId="0" applyFont="1"/>
    <xf numFmtId="0" fontId="2" fillId="0" borderId="0" xfId="0" applyFont="1"/>
    <xf numFmtId="0" fontId="0" fillId="0" borderId="0" xfId="0" applyAlignment="1">
      <alignment horizontal="center"/>
    </xf>
    <xf numFmtId="0" fontId="7" fillId="0" borderId="0" xfId="0" applyFont="1"/>
    <xf numFmtId="0" fontId="0" fillId="0" borderId="0" xfId="0" applyAlignment="1">
      <alignment horizontal="centerContinuous"/>
    </xf>
    <xf numFmtId="0" fontId="6" fillId="0" borderId="2" xfId="0" applyFont="1" applyBorder="1" applyAlignment="1">
      <alignment horizontal="center"/>
    </xf>
    <xf numFmtId="0" fontId="5" fillId="0" borderId="0" xfId="0" quotePrefix="1" applyFont="1" applyAlignment="1">
      <alignment horizontal="right"/>
    </xf>
    <xf numFmtId="0" fontId="13" fillId="0" borderId="0" xfId="0" applyFont="1" applyAlignment="1">
      <alignment horizontal="centerContinuous"/>
    </xf>
    <xf numFmtId="0" fontId="5" fillId="0" borderId="3" xfId="0" applyFont="1" applyBorder="1" applyAlignment="1">
      <alignment horizontal="right"/>
    </xf>
    <xf numFmtId="0" fontId="5" fillId="0" borderId="4" xfId="0" applyFont="1" applyBorder="1" applyAlignment="1">
      <alignment horizontal="right"/>
    </xf>
    <xf numFmtId="164" fontId="7" fillId="0" borderId="0" xfId="0" applyNumberFormat="1" applyFont="1"/>
    <xf numFmtId="0" fontId="18" fillId="0" borderId="0" xfId="0" applyFont="1" applyProtection="1">
      <protection hidden="1"/>
    </xf>
    <xf numFmtId="44" fontId="10" fillId="0" borderId="5" xfId="0" applyNumberFormat="1" applyFont="1" applyBorder="1" applyProtection="1">
      <protection locked="0"/>
    </xf>
    <xf numFmtId="44" fontId="10" fillId="0" borderId="6" xfId="0" applyNumberFormat="1" applyFont="1" applyBorder="1" applyProtection="1">
      <protection locked="0"/>
    </xf>
    <xf numFmtId="44" fontId="10" fillId="0" borderId="7" xfId="0" applyNumberFormat="1" applyFont="1" applyBorder="1" applyProtection="1">
      <protection locked="0"/>
    </xf>
    <xf numFmtId="44" fontId="10" fillId="0" borderId="8" xfId="0" applyNumberFormat="1" applyFont="1" applyBorder="1" applyProtection="1">
      <protection locked="0"/>
    </xf>
    <xf numFmtId="39" fontId="10" fillId="0" borderId="9" xfId="0" applyNumberFormat="1" applyFont="1" applyBorder="1" applyAlignment="1" applyProtection="1">
      <alignment horizontal="right"/>
      <protection locked="0"/>
    </xf>
    <xf numFmtId="39" fontId="10" fillId="0" borderId="10" xfId="0" applyNumberFormat="1" applyFont="1" applyBorder="1" applyAlignment="1" applyProtection="1">
      <alignment horizontal="right"/>
      <protection locked="0"/>
    </xf>
    <xf numFmtId="39" fontId="10" fillId="0" borderId="11" xfId="0" applyNumberFormat="1" applyFont="1" applyBorder="1" applyAlignment="1" applyProtection="1">
      <alignment horizontal="right"/>
      <protection locked="0"/>
    </xf>
    <xf numFmtId="44" fontId="20" fillId="0" borderId="5" xfId="0" applyNumberFormat="1" applyFont="1" applyBorder="1" applyProtection="1">
      <protection locked="0"/>
    </xf>
    <xf numFmtId="44" fontId="20" fillId="0" borderId="6" xfId="0" applyNumberFormat="1" applyFont="1" applyBorder="1" applyProtection="1">
      <protection locked="0"/>
    </xf>
    <xf numFmtId="44" fontId="20" fillId="0" borderId="12" xfId="0" applyNumberFormat="1" applyFont="1" applyBorder="1" applyProtection="1">
      <protection locked="0"/>
    </xf>
    <xf numFmtId="44" fontId="20" fillId="0" borderId="13" xfId="0" applyNumberFormat="1" applyFont="1" applyBorder="1" applyProtection="1">
      <protection locked="0"/>
    </xf>
    <xf numFmtId="14" fontId="0" fillId="0" borderId="0" xfId="0" applyNumberFormat="1" applyAlignment="1">
      <alignment horizontal="left"/>
    </xf>
    <xf numFmtId="0" fontId="0" fillId="0" borderId="0" xfId="0" applyAlignment="1">
      <alignment horizontal="left"/>
    </xf>
    <xf numFmtId="0" fontId="4" fillId="0" borderId="0" xfId="0" applyFont="1"/>
    <xf numFmtId="0" fontId="18" fillId="0" borderId="0" xfId="0" applyFont="1" applyAlignment="1" applyProtection="1">
      <alignment horizontal="center"/>
      <protection locked="0"/>
    </xf>
    <xf numFmtId="0" fontId="18" fillId="0" borderId="0" xfId="0" applyFont="1"/>
    <xf numFmtId="0" fontId="8" fillId="0" borderId="0" xfId="0" applyFont="1" applyAlignment="1">
      <alignment horizontal="center"/>
    </xf>
    <xf numFmtId="0" fontId="2" fillId="0" borderId="14" xfId="0" applyFont="1" applyBorder="1"/>
    <xf numFmtId="0" fontId="23" fillId="0" borderId="0" xfId="0" applyFont="1" applyAlignment="1">
      <alignment horizontal="center" vertical="top" wrapText="1"/>
    </xf>
    <xf numFmtId="0" fontId="1" fillId="0" borderId="0" xfId="0" applyFont="1"/>
    <xf numFmtId="167" fontId="10" fillId="0" borderId="15" xfId="0" applyNumberFormat="1" applyFont="1" applyBorder="1" applyAlignment="1" applyProtection="1">
      <alignment horizontal="center" vertical="center"/>
      <protection locked="0"/>
    </xf>
    <xf numFmtId="44" fontId="20" fillId="0" borderId="16" xfId="0" applyNumberFormat="1" applyFont="1" applyBorder="1" applyProtection="1">
      <protection locked="0"/>
    </xf>
    <xf numFmtId="0" fontId="2" fillId="0" borderId="0" xfId="0" applyFont="1" applyAlignment="1">
      <alignment horizontal="left"/>
    </xf>
    <xf numFmtId="0" fontId="18" fillId="0" borderId="0" xfId="0" applyFont="1" applyProtection="1">
      <protection locked="0"/>
    </xf>
    <xf numFmtId="0" fontId="18" fillId="0" borderId="0" xfId="0" applyFont="1" applyAlignment="1">
      <alignment horizontal="left"/>
    </xf>
    <xf numFmtId="9" fontId="10" fillId="0" borderId="17" xfId="0" applyNumberFormat="1" applyFont="1" applyBorder="1" applyAlignment="1" applyProtection="1">
      <alignment horizontal="center"/>
      <protection locked="0"/>
    </xf>
    <xf numFmtId="9" fontId="10" fillId="0" borderId="18" xfId="0" applyNumberFormat="1" applyFont="1" applyBorder="1" applyAlignment="1" applyProtection="1">
      <alignment horizontal="center"/>
      <protection locked="0"/>
    </xf>
    <xf numFmtId="0" fontId="6" fillId="0" borderId="19" xfId="0" applyFont="1" applyBorder="1"/>
    <xf numFmtId="9" fontId="10" fillId="0" borderId="20" xfId="0" applyNumberFormat="1" applyFont="1" applyBorder="1" applyAlignment="1" applyProtection="1">
      <alignment horizontal="center"/>
      <protection locked="0"/>
    </xf>
    <xf numFmtId="0" fontId="6" fillId="0" borderId="21" xfId="0" applyFont="1" applyBorder="1" applyAlignment="1">
      <alignment horizontal="right"/>
    </xf>
    <xf numFmtId="0" fontId="6" fillId="0" borderId="22" xfId="0" applyFont="1" applyBorder="1" applyAlignment="1">
      <alignment horizontal="center"/>
    </xf>
    <xf numFmtId="44" fontId="10" fillId="0" borderId="11" xfId="0" applyNumberFormat="1" applyFont="1" applyBorder="1" applyProtection="1">
      <protection locked="0"/>
    </xf>
    <xf numFmtId="44" fontId="10" fillId="0" borderId="16" xfId="0" applyNumberFormat="1" applyFont="1" applyBorder="1" applyProtection="1">
      <protection locked="0"/>
    </xf>
    <xf numFmtId="44" fontId="10" fillId="0" borderId="9" xfId="0" applyNumberFormat="1" applyFont="1" applyBorder="1" applyProtection="1">
      <protection locked="0"/>
    </xf>
    <xf numFmtId="44" fontId="10" fillId="0" borderId="23" xfId="0" applyNumberFormat="1" applyFont="1" applyBorder="1" applyProtection="1">
      <protection locked="0"/>
    </xf>
    <xf numFmtId="44" fontId="10" fillId="0" borderId="14" xfId="0" applyNumberFormat="1" applyFont="1" applyBorder="1" applyProtection="1">
      <protection locked="0"/>
    </xf>
    <xf numFmtId="44" fontId="20" fillId="0" borderId="24" xfId="0" applyNumberFormat="1" applyFont="1" applyBorder="1" applyProtection="1">
      <protection locked="0"/>
    </xf>
    <xf numFmtId="44" fontId="20" fillId="0" borderId="25" xfId="0" applyNumberFormat="1" applyFont="1" applyBorder="1" applyProtection="1">
      <protection locked="0"/>
    </xf>
    <xf numFmtId="49" fontId="0" fillId="0" borderId="0" xfId="0" applyNumberFormat="1" applyAlignment="1">
      <alignment horizontal="left"/>
    </xf>
    <xf numFmtId="44" fontId="10" fillId="0" borderId="10" xfId="0" applyNumberFormat="1" applyFont="1" applyBorder="1" applyProtection="1">
      <protection locked="0"/>
    </xf>
    <xf numFmtId="0" fontId="14" fillId="0" borderId="26" xfId="1" applyBorder="1" applyAlignment="1" applyProtection="1">
      <protection locked="0"/>
    </xf>
    <xf numFmtId="0" fontId="14" fillId="0" borderId="3" xfId="1" applyBorder="1" applyAlignment="1" applyProtection="1">
      <protection locked="0"/>
    </xf>
    <xf numFmtId="0" fontId="14" fillId="0" borderId="4" xfId="1" applyBorder="1" applyAlignment="1" applyProtection="1">
      <protection locked="0"/>
    </xf>
    <xf numFmtId="0" fontId="14" fillId="0" borderId="27" xfId="1" applyBorder="1" applyAlignment="1" applyProtection="1">
      <protection locked="0"/>
    </xf>
    <xf numFmtId="0" fontId="15" fillId="0" borderId="28" xfId="0" applyFont="1" applyBorder="1" applyAlignment="1">
      <alignment horizontal="center" vertical="center" wrapText="1"/>
    </xf>
    <xf numFmtId="0" fontId="2" fillId="0" borderId="29" xfId="0" applyFont="1" applyBorder="1" applyProtection="1">
      <protection locked="0"/>
    </xf>
    <xf numFmtId="0" fontId="8" fillId="0" borderId="0" xfId="0" applyFont="1" applyAlignment="1" applyProtection="1">
      <alignment horizontal="center"/>
      <protection hidden="1"/>
    </xf>
    <xf numFmtId="0" fontId="0" fillId="0" borderId="0" xfId="0" applyAlignment="1" applyProtection="1">
      <alignment horizontal="right"/>
      <protection hidden="1"/>
    </xf>
    <xf numFmtId="0" fontId="0" fillId="0" borderId="0" xfId="0" applyAlignment="1" applyProtection="1">
      <alignment horizontal="center"/>
      <protection hidden="1"/>
    </xf>
    <xf numFmtId="0" fontId="0" fillId="0" borderId="0" xfId="0" applyProtection="1">
      <protection hidden="1"/>
    </xf>
    <xf numFmtId="0" fontId="1" fillId="0" borderId="0" xfId="0" applyFont="1" applyProtection="1">
      <protection hidden="1"/>
    </xf>
    <xf numFmtId="0" fontId="15" fillId="0" borderId="28" xfId="0" applyFont="1" applyBorder="1" applyAlignment="1" applyProtection="1">
      <alignment horizontal="center" vertical="center" wrapText="1"/>
      <protection hidden="1"/>
    </xf>
    <xf numFmtId="0" fontId="18" fillId="0" borderId="0" xfId="0" applyFont="1" applyAlignment="1" applyProtection="1">
      <alignment horizontal="left"/>
      <protection hidden="1"/>
    </xf>
    <xf numFmtId="167" fontId="10" fillId="0" borderId="15" xfId="0" applyNumberFormat="1" applyFont="1" applyBorder="1" applyAlignment="1" applyProtection="1">
      <alignment horizontal="center" vertical="center"/>
      <protection hidden="1"/>
    </xf>
    <xf numFmtId="0" fontId="5" fillId="0" borderId="3" xfId="0" applyFont="1" applyBorder="1" applyAlignment="1" applyProtection="1">
      <alignment horizontal="right"/>
      <protection hidden="1"/>
    </xf>
    <xf numFmtId="0" fontId="5" fillId="0" borderId="4" xfId="0" applyFont="1" applyBorder="1" applyAlignment="1" applyProtection="1">
      <alignment horizontal="right"/>
      <protection hidden="1"/>
    </xf>
    <xf numFmtId="44" fontId="20" fillId="0" borderId="5" xfId="0" applyNumberFormat="1" applyFont="1" applyBorder="1" applyProtection="1">
      <protection hidden="1"/>
    </xf>
    <xf numFmtId="44" fontId="20" fillId="0" borderId="6" xfId="0" applyNumberFormat="1" applyFont="1" applyBorder="1" applyProtection="1">
      <protection hidden="1"/>
    </xf>
    <xf numFmtId="44" fontId="10" fillId="0" borderId="5" xfId="0" applyNumberFormat="1" applyFont="1" applyBorder="1" applyProtection="1">
      <protection hidden="1"/>
    </xf>
    <xf numFmtId="44" fontId="10" fillId="0" borderId="6" xfId="0" applyNumberFormat="1" applyFont="1" applyBorder="1" applyProtection="1">
      <protection hidden="1"/>
    </xf>
    <xf numFmtId="0" fontId="7" fillId="0" borderId="0" xfId="0" applyFont="1" applyProtection="1">
      <protection hidden="1"/>
    </xf>
    <xf numFmtId="44" fontId="20" fillId="0" borderId="12" xfId="0" applyNumberFormat="1" applyFont="1" applyBorder="1" applyProtection="1">
      <protection hidden="1"/>
    </xf>
    <xf numFmtId="44" fontId="20" fillId="0" borderId="13" xfId="0" applyNumberFormat="1" applyFont="1" applyBorder="1" applyProtection="1">
      <protection hidden="1"/>
    </xf>
    <xf numFmtId="39" fontId="10" fillId="0" borderId="9" xfId="0" applyNumberFormat="1" applyFont="1" applyBorder="1" applyAlignment="1" applyProtection="1">
      <alignment horizontal="right"/>
      <protection hidden="1"/>
    </xf>
    <xf numFmtId="39" fontId="10" fillId="0" borderId="10" xfId="0" applyNumberFormat="1" applyFont="1" applyBorder="1" applyAlignment="1" applyProtection="1">
      <alignment horizontal="right"/>
      <protection hidden="1"/>
    </xf>
    <xf numFmtId="39" fontId="10" fillId="0" borderId="11" xfId="0" applyNumberFormat="1" applyFont="1" applyBorder="1" applyAlignment="1" applyProtection="1">
      <alignment horizontal="right"/>
      <protection hidden="1"/>
    </xf>
    <xf numFmtId="0" fontId="5" fillId="0" borderId="0" xfId="0" quotePrefix="1" applyFont="1" applyAlignment="1" applyProtection="1">
      <alignment horizontal="right"/>
      <protection hidden="1"/>
    </xf>
    <xf numFmtId="164" fontId="7" fillId="0" borderId="0" xfId="0" applyNumberFormat="1" applyFont="1" applyProtection="1">
      <protection hidden="1"/>
    </xf>
    <xf numFmtId="44" fontId="10" fillId="0" borderId="7" xfId="0" applyNumberFormat="1" applyFont="1" applyBorder="1" applyProtection="1">
      <protection hidden="1"/>
    </xf>
    <xf numFmtId="44" fontId="10" fillId="0" borderId="8" xfId="0" applyNumberFormat="1" applyFont="1" applyBorder="1" applyProtection="1">
      <protection hidden="1"/>
    </xf>
    <xf numFmtId="44" fontId="20" fillId="0" borderId="24" xfId="0" applyNumberFormat="1" applyFont="1" applyBorder="1" applyProtection="1">
      <protection hidden="1"/>
    </xf>
    <xf numFmtId="44" fontId="20" fillId="0" borderId="25" xfId="0" applyNumberFormat="1" applyFont="1" applyBorder="1" applyProtection="1">
      <protection hidden="1"/>
    </xf>
    <xf numFmtId="0" fontId="6" fillId="0" borderId="1" xfId="0" applyFont="1" applyBorder="1" applyAlignment="1" applyProtection="1">
      <alignment horizontal="center"/>
      <protection hidden="1"/>
    </xf>
    <xf numFmtId="44" fontId="10" fillId="0" borderId="16" xfId="0" applyNumberFormat="1" applyFont="1" applyBorder="1" applyProtection="1">
      <protection hidden="1"/>
    </xf>
    <xf numFmtId="44" fontId="10" fillId="0" borderId="11" xfId="0" applyNumberFormat="1" applyFont="1" applyBorder="1" applyProtection="1">
      <protection hidden="1"/>
    </xf>
    <xf numFmtId="44" fontId="10" fillId="0" borderId="9" xfId="0" applyNumberFormat="1" applyFont="1" applyBorder="1" applyProtection="1">
      <protection hidden="1"/>
    </xf>
    <xf numFmtId="0" fontId="6" fillId="0" borderId="2" xfId="0" applyFont="1" applyBorder="1" applyAlignment="1" applyProtection="1">
      <alignment horizontal="center"/>
      <protection hidden="1"/>
    </xf>
    <xf numFmtId="44" fontId="10" fillId="0" borderId="23" xfId="0" applyNumberFormat="1" applyFont="1" applyBorder="1" applyProtection="1">
      <protection hidden="1"/>
    </xf>
    <xf numFmtId="44" fontId="10" fillId="0" borderId="14" xfId="0" applyNumberFormat="1" applyFont="1" applyBorder="1" applyProtection="1">
      <protection hidden="1"/>
    </xf>
    <xf numFmtId="44" fontId="20" fillId="0" borderId="16" xfId="0" applyNumberFormat="1" applyFont="1" applyBorder="1" applyProtection="1">
      <protection hidden="1"/>
    </xf>
    <xf numFmtId="44" fontId="10" fillId="0" borderId="10" xfId="0" applyNumberFormat="1" applyFont="1" applyBorder="1" applyProtection="1">
      <protection hidden="1"/>
    </xf>
    <xf numFmtId="0" fontId="2" fillId="0" borderId="14" xfId="0" applyFont="1" applyBorder="1" applyProtection="1">
      <protection hidden="1"/>
    </xf>
    <xf numFmtId="0" fontId="6" fillId="0" borderId="22" xfId="0" applyFont="1" applyBorder="1" applyAlignment="1" applyProtection="1">
      <alignment horizontal="center"/>
      <protection hidden="1"/>
    </xf>
    <xf numFmtId="0" fontId="2" fillId="0" borderId="29" xfId="0" applyFont="1" applyBorder="1" applyProtection="1">
      <protection hidden="1"/>
    </xf>
    <xf numFmtId="0" fontId="6" fillId="0" borderId="21" xfId="0" applyFont="1" applyBorder="1" applyAlignment="1" applyProtection="1">
      <alignment horizontal="right"/>
      <protection hidden="1"/>
    </xf>
    <xf numFmtId="0" fontId="0" fillId="0" borderId="0" xfId="0" applyAlignment="1" applyProtection="1">
      <alignment horizontal="left"/>
      <protection hidden="1"/>
    </xf>
    <xf numFmtId="0" fontId="2" fillId="0" borderId="0" xfId="0" applyFont="1" applyAlignment="1" applyProtection="1">
      <alignment horizontal="left"/>
      <protection hidden="1"/>
    </xf>
    <xf numFmtId="0" fontId="0" fillId="0" borderId="0" xfId="0" applyAlignment="1" applyProtection="1">
      <alignment horizontal="centerContinuous"/>
      <protection hidden="1"/>
    </xf>
    <xf numFmtId="0" fontId="0" fillId="0" borderId="30" xfId="0" applyBorder="1" applyProtection="1">
      <protection hidden="1"/>
    </xf>
    <xf numFmtId="0" fontId="5" fillId="0" borderId="0" xfId="0" applyFont="1" applyProtection="1">
      <protection hidden="1"/>
    </xf>
    <xf numFmtId="0" fontId="6" fillId="0" borderId="31" xfId="0" applyFont="1" applyBorder="1" applyAlignment="1" applyProtection="1">
      <alignment horizontal="centerContinuous" vertical="center"/>
      <protection hidden="1"/>
    </xf>
    <xf numFmtId="0" fontId="6" fillId="0" borderId="31" xfId="0" applyFont="1" applyBorder="1" applyAlignment="1" applyProtection="1">
      <alignment horizontal="centerContinuous"/>
      <protection hidden="1"/>
    </xf>
    <xf numFmtId="0" fontId="2" fillId="0" borderId="31" xfId="0" applyFont="1" applyBorder="1" applyProtection="1">
      <protection hidden="1"/>
    </xf>
    <xf numFmtId="0" fontId="2" fillId="0" borderId="0" xfId="0" applyFont="1" applyProtection="1">
      <protection hidden="1"/>
    </xf>
    <xf numFmtId="0" fontId="23" fillId="0" borderId="0" xfId="0" applyFont="1" applyAlignment="1" applyProtection="1">
      <alignment horizontal="center" vertical="top" wrapText="1"/>
      <protection hidden="1"/>
    </xf>
    <xf numFmtId="168" fontId="3" fillId="0" borderId="31" xfId="0" applyNumberFormat="1" applyFont="1" applyBorder="1" applyAlignment="1" applyProtection="1">
      <alignment horizontal="center"/>
      <protection locked="0" hidden="1"/>
    </xf>
    <xf numFmtId="168" fontId="3" fillId="0" borderId="8" xfId="0" applyNumberFormat="1" applyFont="1" applyBorder="1" applyAlignment="1" applyProtection="1">
      <alignment horizontal="center"/>
      <protection locked="0" hidden="1"/>
    </xf>
    <xf numFmtId="168" fontId="3" fillId="0" borderId="2" xfId="0" applyNumberFormat="1" applyFont="1" applyBorder="1" applyAlignment="1" applyProtection="1">
      <alignment horizontal="center"/>
      <protection locked="0" hidden="1"/>
    </xf>
    <xf numFmtId="0" fontId="0" fillId="0" borderId="32" xfId="0" applyBorder="1" applyAlignment="1" applyProtection="1">
      <alignment horizontal="center" vertical="center"/>
      <protection hidden="1"/>
    </xf>
    <xf numFmtId="0" fontId="29" fillId="0" borderId="32" xfId="0" applyFont="1" applyBorder="1" applyAlignment="1" applyProtection="1">
      <alignment horizontal="center" vertical="center"/>
      <protection hidden="1"/>
    </xf>
    <xf numFmtId="168" fontId="3" fillId="0" borderId="31" xfId="0" applyNumberFormat="1" applyFont="1" applyBorder="1" applyAlignment="1" applyProtection="1">
      <alignment horizontal="center"/>
      <protection hidden="1"/>
    </xf>
    <xf numFmtId="168" fontId="3" fillId="0" borderId="8" xfId="0" applyNumberFormat="1" applyFont="1" applyBorder="1" applyAlignment="1" applyProtection="1">
      <alignment horizontal="center"/>
      <protection hidden="1"/>
    </xf>
    <xf numFmtId="168" fontId="3" fillId="0" borderId="2" xfId="0" applyNumberFormat="1" applyFont="1" applyBorder="1" applyAlignment="1" applyProtection="1">
      <alignment horizontal="center"/>
      <protection hidden="1"/>
    </xf>
    <xf numFmtId="0" fontId="6" fillId="0" borderId="31" xfId="0" applyFont="1" applyBorder="1" applyAlignment="1">
      <alignment horizontal="center"/>
    </xf>
    <xf numFmtId="0" fontId="2" fillId="2" borderId="27" xfId="0" applyFont="1" applyFill="1" applyBorder="1" applyAlignment="1">
      <alignment horizontal="right"/>
    </xf>
    <xf numFmtId="0" fontId="2" fillId="2" borderId="0" xfId="0" applyFont="1" applyFill="1" applyAlignment="1">
      <alignment horizontal="right"/>
    </xf>
    <xf numFmtId="0" fontId="11" fillId="2" borderId="33" xfId="0" applyFont="1" applyFill="1" applyBorder="1" applyAlignment="1">
      <alignment horizontal="center"/>
    </xf>
    <xf numFmtId="0" fontId="11" fillId="2" borderId="34" xfId="0" applyFont="1" applyFill="1" applyBorder="1" applyAlignment="1">
      <alignment horizontal="center"/>
    </xf>
    <xf numFmtId="0" fontId="11" fillId="2" borderId="35" xfId="0" applyFont="1" applyFill="1" applyBorder="1" applyAlignment="1">
      <alignment horizontal="centerContinuous"/>
    </xf>
    <xf numFmtId="0" fontId="11" fillId="2" borderId="20" xfId="0" applyFont="1" applyFill="1" applyBorder="1" applyAlignment="1">
      <alignment horizontal="centerContinuous"/>
    </xf>
    <xf numFmtId="0" fontId="2" fillId="2" borderId="36" xfId="0" applyFont="1" applyFill="1" applyBorder="1"/>
    <xf numFmtId="0" fontId="2" fillId="2" borderId="3" xfId="0" applyFont="1" applyFill="1" applyBorder="1"/>
    <xf numFmtId="0" fontId="2" fillId="2" borderId="4" xfId="0" applyFont="1" applyFill="1" applyBorder="1"/>
    <xf numFmtId="0" fontId="2" fillId="2" borderId="37" xfId="0" applyFont="1" applyFill="1" applyBorder="1"/>
    <xf numFmtId="0" fontId="2" fillId="2" borderId="38" xfId="0" applyFont="1" applyFill="1" applyBorder="1"/>
    <xf numFmtId="0" fontId="2" fillId="2" borderId="39" xfId="0" applyFont="1" applyFill="1" applyBorder="1"/>
    <xf numFmtId="0" fontId="2" fillId="2" borderId="40" xfId="0" applyFont="1" applyFill="1" applyBorder="1"/>
    <xf numFmtId="44" fontId="10" fillId="2" borderId="11" xfId="0" applyNumberFormat="1" applyFont="1" applyFill="1" applyBorder="1"/>
    <xf numFmtId="44" fontId="10" fillId="2" borderId="16" xfId="0" applyNumberFormat="1" applyFont="1" applyFill="1" applyBorder="1"/>
    <xf numFmtId="44" fontId="10" fillId="2" borderId="33" xfId="0" applyNumberFormat="1" applyFont="1" applyFill="1" applyBorder="1"/>
    <xf numFmtId="44" fontId="10" fillId="2" borderId="9" xfId="0" applyNumberFormat="1" applyFont="1" applyFill="1" applyBorder="1" applyAlignment="1" applyProtection="1">
      <alignment horizontal="right"/>
      <protection hidden="1"/>
    </xf>
    <xf numFmtId="44" fontId="10" fillId="2" borderId="7" xfId="0" applyNumberFormat="1" applyFont="1" applyFill="1" applyBorder="1" applyAlignment="1">
      <alignment horizontal="right"/>
    </xf>
    <xf numFmtId="44" fontId="10" fillId="2" borderId="41" xfId="0" applyNumberFormat="1" applyFont="1" applyFill="1" applyBorder="1" applyAlignment="1">
      <alignment horizontal="right"/>
    </xf>
    <xf numFmtId="44" fontId="10" fillId="2" borderId="24" xfId="0" applyNumberFormat="1" applyFont="1" applyFill="1" applyBorder="1"/>
    <xf numFmtId="0" fontId="0" fillId="0" borderId="42" xfId="0" applyBorder="1" applyAlignment="1" applyProtection="1">
      <alignment horizontal="right"/>
      <protection hidden="1"/>
    </xf>
    <xf numFmtId="0" fontId="0" fillId="0" borderId="26" xfId="0" applyBorder="1" applyProtection="1">
      <protection hidden="1"/>
    </xf>
    <xf numFmtId="164" fontId="18" fillId="0" borderId="27" xfId="0" applyNumberFormat="1" applyFont="1" applyBorder="1" applyProtection="1">
      <protection hidden="1"/>
    </xf>
    <xf numFmtId="0" fontId="18" fillId="0" borderId="27" xfId="0" applyFont="1" applyBorder="1" applyProtection="1">
      <protection hidden="1"/>
    </xf>
    <xf numFmtId="0" fontId="0" fillId="0" borderId="31" xfId="0" applyBorder="1"/>
    <xf numFmtId="0" fontId="15" fillId="0" borderId="0" xfId="0" applyFont="1" applyAlignment="1" applyProtection="1">
      <alignment horizontal="center" vertical="center" wrapText="1"/>
      <protection hidden="1"/>
    </xf>
    <xf numFmtId="0" fontId="0" fillId="0" borderId="42" xfId="0" applyBorder="1" applyAlignment="1" applyProtection="1">
      <alignment horizontal="center"/>
      <protection hidden="1"/>
    </xf>
    <xf numFmtId="0" fontId="15" fillId="0" borderId="31" xfId="0" applyFont="1" applyBorder="1" applyAlignment="1">
      <alignment horizontal="center" vertical="center" wrapText="1"/>
    </xf>
    <xf numFmtId="0" fontId="0" fillId="0" borderId="0" xfId="0" applyAlignment="1">
      <alignment horizontal="right"/>
    </xf>
    <xf numFmtId="0" fontId="6" fillId="0" borderId="40" xfId="0" applyFont="1" applyBorder="1" applyProtection="1">
      <protection hidden="1"/>
    </xf>
    <xf numFmtId="9" fontId="10" fillId="0" borderId="36" xfId="0" applyNumberFormat="1" applyFont="1" applyBorder="1" applyAlignment="1" applyProtection="1">
      <alignment horizontal="center"/>
      <protection hidden="1"/>
    </xf>
    <xf numFmtId="9" fontId="10" fillId="0" borderId="38" xfId="0" applyNumberFormat="1" applyFont="1" applyBorder="1" applyAlignment="1" applyProtection="1">
      <alignment horizontal="center"/>
      <protection hidden="1"/>
    </xf>
    <xf numFmtId="9" fontId="10" fillId="0" borderId="39" xfId="0" applyNumberFormat="1" applyFont="1" applyBorder="1" applyAlignment="1" applyProtection="1">
      <alignment horizontal="center"/>
      <protection hidden="1"/>
    </xf>
    <xf numFmtId="164" fontId="18" fillId="0" borderId="43" xfId="0" applyNumberFormat="1" applyFont="1" applyBorder="1" applyProtection="1">
      <protection hidden="1"/>
    </xf>
    <xf numFmtId="0" fontId="2" fillId="2" borderId="27" xfId="0" applyFont="1" applyFill="1" applyBorder="1" applyAlignment="1" applyProtection="1">
      <alignment horizontal="right"/>
      <protection hidden="1"/>
    </xf>
    <xf numFmtId="0" fontId="2" fillId="2" borderId="0" xfId="0" applyFont="1" applyFill="1" applyAlignment="1" applyProtection="1">
      <alignment horizontal="right"/>
      <protection hidden="1"/>
    </xf>
    <xf numFmtId="44" fontId="10" fillId="2" borderId="24" xfId="0" applyNumberFormat="1" applyFont="1" applyFill="1" applyBorder="1" applyProtection="1">
      <protection hidden="1"/>
    </xf>
    <xf numFmtId="44" fontId="10" fillId="2" borderId="44" xfId="0" applyNumberFormat="1" applyFont="1" applyFill="1" applyBorder="1" applyProtection="1">
      <protection hidden="1"/>
    </xf>
    <xf numFmtId="44" fontId="10" fillId="2" borderId="41" xfId="0" applyNumberFormat="1" applyFont="1" applyFill="1" applyBorder="1" applyProtection="1">
      <protection hidden="1"/>
    </xf>
    <xf numFmtId="44" fontId="10" fillId="2" borderId="16" xfId="0" applyNumberFormat="1" applyFont="1" applyFill="1" applyBorder="1" applyProtection="1">
      <protection hidden="1"/>
    </xf>
    <xf numFmtId="44" fontId="10" fillId="2" borderId="33" xfId="0" applyNumberFormat="1" applyFont="1" applyFill="1" applyBorder="1" applyProtection="1">
      <protection hidden="1"/>
    </xf>
    <xf numFmtId="44" fontId="10" fillId="2" borderId="11" xfId="0" applyNumberFormat="1" applyFont="1" applyFill="1" applyBorder="1" applyProtection="1">
      <protection hidden="1"/>
    </xf>
    <xf numFmtId="44" fontId="10" fillId="2" borderId="7" xfId="0" applyNumberFormat="1" applyFont="1" applyFill="1" applyBorder="1" applyAlignment="1" applyProtection="1">
      <alignment horizontal="right"/>
      <protection hidden="1"/>
    </xf>
    <xf numFmtId="44" fontId="10" fillId="2" borderId="41" xfId="0" applyNumberFormat="1" applyFont="1" applyFill="1" applyBorder="1" applyAlignment="1" applyProtection="1">
      <alignment horizontal="right"/>
      <protection hidden="1"/>
    </xf>
    <xf numFmtId="0" fontId="11" fillId="2" borderId="33" xfId="0" applyFont="1" applyFill="1" applyBorder="1" applyAlignment="1" applyProtection="1">
      <alignment horizontal="center"/>
      <protection hidden="1"/>
    </xf>
    <xf numFmtId="0" fontId="11" fillId="2" borderId="34" xfId="0" applyFont="1" applyFill="1" applyBorder="1" applyAlignment="1" applyProtection="1">
      <alignment horizontal="center"/>
      <protection hidden="1"/>
    </xf>
    <xf numFmtId="0" fontId="11" fillId="2" borderId="35" xfId="0" applyFont="1" applyFill="1" applyBorder="1" applyAlignment="1" applyProtection="1">
      <alignment horizontal="centerContinuous"/>
      <protection hidden="1"/>
    </xf>
    <xf numFmtId="0" fontId="11" fillId="2" borderId="20" xfId="0" applyFont="1" applyFill="1" applyBorder="1" applyAlignment="1" applyProtection="1">
      <alignment horizontal="centerContinuous"/>
      <protection hidden="1"/>
    </xf>
    <xf numFmtId="0" fontId="2" fillId="2" borderId="36" xfId="0" applyFont="1" applyFill="1" applyBorder="1" applyProtection="1">
      <protection hidden="1"/>
    </xf>
    <xf numFmtId="0" fontId="2" fillId="2" borderId="3" xfId="0" applyFont="1" applyFill="1" applyBorder="1" applyProtection="1">
      <protection hidden="1"/>
    </xf>
    <xf numFmtId="0" fontId="2" fillId="2" borderId="4" xfId="0" applyFont="1" applyFill="1" applyBorder="1" applyProtection="1">
      <protection hidden="1"/>
    </xf>
    <xf numFmtId="0" fontId="2" fillId="2" borderId="37" xfId="0" applyFont="1" applyFill="1" applyBorder="1" applyProtection="1">
      <protection hidden="1"/>
    </xf>
    <xf numFmtId="0" fontId="2" fillId="2" borderId="38" xfId="0" applyFont="1" applyFill="1" applyBorder="1" applyProtection="1">
      <protection hidden="1"/>
    </xf>
    <xf numFmtId="0" fontId="2" fillId="2" borderId="39" xfId="0" applyFont="1" applyFill="1" applyBorder="1" applyProtection="1">
      <protection hidden="1"/>
    </xf>
    <xf numFmtId="0" fontId="2" fillId="2" borderId="40" xfId="0" applyFont="1" applyFill="1" applyBorder="1" applyProtection="1">
      <protection hidden="1"/>
    </xf>
    <xf numFmtId="165" fontId="10" fillId="2" borderId="45" xfId="0" applyNumberFormat="1" applyFont="1" applyFill="1" applyBorder="1"/>
    <xf numFmtId="44" fontId="10" fillId="2" borderId="15" xfId="0" applyNumberFormat="1" applyFont="1" applyFill="1" applyBorder="1"/>
    <xf numFmtId="44" fontId="10" fillId="2" borderId="10" xfId="0" applyNumberFormat="1" applyFont="1" applyFill="1" applyBorder="1" applyAlignment="1" applyProtection="1">
      <alignment horizontal="right"/>
      <protection hidden="1"/>
    </xf>
    <xf numFmtId="0" fontId="20" fillId="3" borderId="10" xfId="0" applyFont="1" applyFill="1" applyBorder="1" applyAlignment="1" applyProtection="1">
      <alignment horizontal="center" vertical="center" wrapText="1"/>
      <protection locked="0"/>
    </xf>
    <xf numFmtId="0" fontId="6" fillId="3" borderId="15" xfId="0" applyFont="1" applyFill="1" applyBorder="1" applyAlignment="1">
      <alignment horizontal="center" vertical="center" wrapText="1"/>
    </xf>
    <xf numFmtId="0" fontId="20" fillId="0" borderId="10" xfId="0" applyFont="1" applyBorder="1" applyAlignment="1" applyProtection="1">
      <alignment horizontal="center" vertical="center"/>
      <protection hidden="1"/>
    </xf>
    <xf numFmtId="0" fontId="14" fillId="0" borderId="43" xfId="1" applyBorder="1" applyAlignment="1" applyProtection="1">
      <protection locked="0"/>
    </xf>
    <xf numFmtId="0" fontId="10" fillId="0" borderId="32" xfId="0" applyFont="1" applyBorder="1" applyAlignment="1" applyProtection="1">
      <alignment horizontal="center" vertical="center"/>
      <protection locked="0"/>
    </xf>
    <xf numFmtId="0" fontId="11" fillId="4" borderId="46" xfId="0" applyFont="1" applyFill="1" applyBorder="1"/>
    <xf numFmtId="0" fontId="11" fillId="4" borderId="25" xfId="0" applyFont="1" applyFill="1" applyBorder="1"/>
    <xf numFmtId="9" fontId="10" fillId="0" borderId="29" xfId="0" applyNumberFormat="1" applyFont="1" applyBorder="1" applyProtection="1">
      <protection locked="0"/>
    </xf>
    <xf numFmtId="9" fontId="10" fillId="0" borderId="47" xfId="0" applyNumberFormat="1" applyFont="1" applyBorder="1" applyProtection="1">
      <protection locked="0"/>
    </xf>
    <xf numFmtId="9" fontId="10" fillId="0" borderId="48" xfId="0" applyNumberFormat="1" applyFont="1" applyBorder="1" applyProtection="1">
      <protection locked="0"/>
    </xf>
    <xf numFmtId="0" fontId="11" fillId="2" borderId="35" xfId="0" applyFont="1" applyFill="1" applyBorder="1" applyAlignment="1">
      <alignment horizontal="center"/>
    </xf>
    <xf numFmtId="0" fontId="11" fillId="2" borderId="20" xfId="0" applyFont="1" applyFill="1" applyBorder="1" applyAlignment="1">
      <alignment horizontal="center"/>
    </xf>
    <xf numFmtId="0" fontId="2" fillId="0" borderId="49" xfId="0" applyFont="1" applyBorder="1"/>
    <xf numFmtId="49" fontId="10" fillId="0" borderId="34"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protection locked="0"/>
    </xf>
    <xf numFmtId="49" fontId="10" fillId="0" borderId="32" xfId="0" applyNumberFormat="1" applyFont="1" applyBorder="1" applyAlignment="1" applyProtection="1">
      <alignment horizontal="center"/>
      <protection locked="0"/>
    </xf>
    <xf numFmtId="49" fontId="35" fillId="0" borderId="32" xfId="1" applyNumberFormat="1" applyFont="1" applyBorder="1" applyAlignment="1" applyProtection="1">
      <alignment horizontal="center" vertical="top"/>
    </xf>
    <xf numFmtId="49" fontId="10" fillId="0" borderId="10" xfId="1" applyNumberFormat="1" applyFont="1" applyBorder="1" applyAlignment="1" applyProtection="1">
      <alignment horizontal="center" vertical="top"/>
    </xf>
    <xf numFmtId="49" fontId="10" fillId="0" borderId="32" xfId="1" applyNumberFormat="1" applyFont="1" applyBorder="1" applyAlignment="1" applyProtection="1">
      <alignment horizontal="center" vertical="top"/>
    </xf>
    <xf numFmtId="49" fontId="10" fillId="0" borderId="10" xfId="0" applyNumberFormat="1" applyFont="1" applyBorder="1" applyAlignment="1">
      <alignment horizontal="center"/>
    </xf>
    <xf numFmtId="49" fontId="10" fillId="0" borderId="32" xfId="0" applyNumberFormat="1" applyFont="1" applyBorder="1" applyAlignment="1">
      <alignment horizontal="center"/>
    </xf>
    <xf numFmtId="0" fontId="14" fillId="0" borderId="48" xfId="1" applyBorder="1" applyAlignment="1" applyProtection="1">
      <protection locked="0"/>
    </xf>
    <xf numFmtId="0" fontId="38" fillId="0" borderId="0" xfId="0" applyFont="1" applyProtection="1">
      <protection hidden="1"/>
    </xf>
    <xf numFmtId="0" fontId="8" fillId="0" borderId="0" xfId="0" applyFont="1" applyAlignment="1">
      <alignment horizontal="center"/>
    </xf>
    <xf numFmtId="0" fontId="24" fillId="0" borderId="46" xfId="0" applyFont="1" applyBorder="1" applyAlignment="1">
      <alignment horizontal="left" wrapText="1"/>
    </xf>
    <xf numFmtId="0" fontId="24" fillId="0" borderId="19" xfId="0" applyFont="1" applyBorder="1" applyAlignment="1">
      <alignment horizontal="left" wrapText="1"/>
    </xf>
    <xf numFmtId="0" fontId="24" fillId="0" borderId="40" xfId="0" applyFont="1" applyBorder="1" applyAlignment="1">
      <alignment horizontal="left" wrapText="1"/>
    </xf>
    <xf numFmtId="0" fontId="6" fillId="0" borderId="56"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9" xfId="0" applyFont="1" applyBorder="1" applyAlignment="1">
      <alignment horizontal="center" vertical="center" wrapText="1"/>
    </xf>
    <xf numFmtId="0" fontId="4" fillId="0" borderId="29" xfId="0" applyFont="1" applyBorder="1" applyAlignment="1">
      <alignment horizontal="center" vertical="center" wrapText="1"/>
    </xf>
    <xf numFmtId="0" fontId="15" fillId="0" borderId="11" xfId="0" applyFont="1" applyBorder="1" applyAlignment="1">
      <alignment horizontal="center" vertical="center" wrapText="1"/>
    </xf>
    <xf numFmtId="0" fontId="4" fillId="0" borderId="0" xfId="0" applyFont="1" applyAlignment="1">
      <alignment horizontal="right" vertical="center"/>
    </xf>
    <xf numFmtId="0" fontId="20" fillId="0" borderId="35"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33" xfId="0" applyFont="1" applyBorder="1" applyAlignment="1">
      <alignment horizontal="center" vertical="center" wrapText="1"/>
    </xf>
    <xf numFmtId="49" fontId="7" fillId="0" borderId="20" xfId="0" applyNumberFormat="1" applyFont="1" applyBorder="1" applyAlignment="1" applyProtection="1">
      <alignment horizontal="left" vertical="center"/>
      <protection locked="0"/>
    </xf>
    <xf numFmtId="49" fontId="7" fillId="0" borderId="36" xfId="0" applyNumberFormat="1" applyFont="1" applyBorder="1" applyAlignment="1" applyProtection="1">
      <alignment horizontal="left" vertical="center"/>
      <protection locked="0"/>
    </xf>
    <xf numFmtId="0" fontId="10" fillId="3" borderId="50"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8" fillId="0" borderId="0" xfId="0" applyFont="1" applyAlignment="1">
      <alignment horizontal="left"/>
    </xf>
    <xf numFmtId="0" fontId="25" fillId="3" borderId="17" xfId="0" applyFont="1" applyFill="1" applyBorder="1" applyAlignment="1">
      <alignment horizontal="center" vertical="center" wrapText="1"/>
    </xf>
    <xf numFmtId="0" fontId="25" fillId="3" borderId="38" xfId="0" applyFont="1" applyFill="1" applyBorder="1" applyAlignment="1">
      <alignment horizontal="center" vertical="center" wrapText="1"/>
    </xf>
    <xf numFmtId="44" fontId="10" fillId="2" borderId="30" xfId="0" applyNumberFormat="1" applyFont="1" applyFill="1" applyBorder="1" applyAlignment="1">
      <alignment horizontal="left"/>
    </xf>
    <xf numFmtId="44" fontId="10" fillId="2" borderId="17" xfId="0" applyNumberFormat="1" applyFont="1" applyFill="1" applyBorder="1" applyAlignment="1">
      <alignment horizontal="left"/>
    </xf>
    <xf numFmtId="44" fontId="10" fillId="2" borderId="50" xfId="0" applyNumberFormat="1" applyFont="1" applyFill="1" applyBorder="1" applyAlignment="1">
      <alignment horizontal="left"/>
    </xf>
    <xf numFmtId="0" fontId="10" fillId="2" borderId="50" xfId="0" applyFont="1" applyFill="1" applyBorder="1" applyAlignment="1">
      <alignment horizontal="left"/>
    </xf>
    <xf numFmtId="0" fontId="10" fillId="2" borderId="17" xfId="0" applyFont="1" applyFill="1" applyBorder="1" applyAlignment="1">
      <alignment horizontal="left"/>
    </xf>
    <xf numFmtId="0" fontId="18" fillId="0" borderId="0" xfId="0" applyFont="1" applyAlignment="1">
      <alignment horizontal="left" wrapText="1"/>
    </xf>
    <xf numFmtId="0" fontId="10" fillId="2" borderId="1" xfId="0" applyFont="1" applyFill="1" applyBorder="1" applyAlignment="1">
      <alignment horizontal="center"/>
    </xf>
    <xf numFmtId="0" fontId="10" fillId="2" borderId="0" xfId="0" applyFont="1" applyFill="1" applyAlignment="1">
      <alignment horizontal="center"/>
    </xf>
    <xf numFmtId="49" fontId="10" fillId="0" borderId="1"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10" fillId="0" borderId="35" xfId="0" applyNumberFormat="1" applyFont="1" applyBorder="1" applyAlignment="1" applyProtection="1">
      <alignment horizontal="center" vertical="center"/>
      <protection locked="0"/>
    </xf>
    <xf numFmtId="49" fontId="10" fillId="0" borderId="36" xfId="0" applyNumberFormat="1" applyFont="1" applyBorder="1" applyAlignment="1" applyProtection="1">
      <alignment horizontal="center" vertical="center"/>
      <protection locked="0"/>
    </xf>
    <xf numFmtId="0" fontId="11" fillId="4" borderId="46" xfId="0" applyFont="1" applyFill="1" applyBorder="1" applyAlignment="1">
      <alignment horizontal="center"/>
    </xf>
    <xf numFmtId="0" fontId="11" fillId="4" borderId="19" xfId="0" applyFont="1" applyFill="1" applyBorder="1" applyAlignment="1">
      <alignment horizontal="center"/>
    </xf>
    <xf numFmtId="0" fontId="11" fillId="4" borderId="40" xfId="0" applyFont="1" applyFill="1" applyBorder="1" applyAlignment="1">
      <alignment horizontal="center"/>
    </xf>
    <xf numFmtId="0" fontId="11" fillId="4" borderId="58" xfId="0" applyFont="1" applyFill="1" applyBorder="1" applyAlignment="1">
      <alignment horizontal="center"/>
    </xf>
    <xf numFmtId="0" fontId="11" fillId="4" borderId="44" xfId="0" applyFont="1" applyFill="1" applyBorder="1" applyAlignment="1">
      <alignment horizontal="center"/>
    </xf>
    <xf numFmtId="0" fontId="22" fillId="0" borderId="0" xfId="0" applyFont="1" applyAlignment="1">
      <alignment horizontal="left" vertical="top" wrapText="1"/>
    </xf>
    <xf numFmtId="0" fontId="6" fillId="0" borderId="48" xfId="0" applyFont="1" applyBorder="1" applyAlignment="1">
      <alignment horizontal="center"/>
    </xf>
    <xf numFmtId="0" fontId="6" fillId="0" borderId="31" xfId="0" applyFont="1" applyBorder="1" applyAlignment="1">
      <alignment horizontal="center"/>
    </xf>
    <xf numFmtId="0" fontId="2" fillId="2" borderId="48" xfId="0" applyFont="1" applyFill="1" applyBorder="1" applyAlignment="1">
      <alignment horizontal="right"/>
    </xf>
    <xf numFmtId="0" fontId="2" fillId="2" borderId="31" xfId="0" applyFont="1" applyFill="1" applyBorder="1" applyAlignment="1">
      <alignment horizontal="right"/>
    </xf>
    <xf numFmtId="0" fontId="2" fillId="2" borderId="41" xfId="0" applyFont="1" applyFill="1" applyBorder="1" applyAlignment="1">
      <alignment horizontal="right"/>
    </xf>
    <xf numFmtId="49" fontId="10" fillId="0" borderId="28" xfId="0" applyNumberFormat="1" applyFont="1" applyBorder="1" applyAlignment="1" applyProtection="1">
      <alignment horizontal="center"/>
      <protection locked="0"/>
    </xf>
    <xf numFmtId="49" fontId="10" fillId="0" borderId="18" xfId="0" applyNumberFormat="1" applyFont="1" applyBorder="1" applyAlignment="1" applyProtection="1">
      <alignment horizontal="center"/>
      <protection locked="0"/>
    </xf>
    <xf numFmtId="49" fontId="10" fillId="0" borderId="39" xfId="0" applyNumberFormat="1" applyFont="1" applyBorder="1" applyAlignment="1" applyProtection="1">
      <alignment horizontal="center"/>
      <protection locked="0"/>
    </xf>
    <xf numFmtId="49" fontId="10" fillId="0" borderId="21" xfId="0" applyNumberFormat="1" applyFont="1" applyBorder="1" applyAlignment="1" applyProtection="1">
      <alignment horizontal="center"/>
      <protection locked="0"/>
    </xf>
    <xf numFmtId="0" fontId="5" fillId="0" borderId="42" xfId="0" applyFont="1" applyBorder="1" applyAlignment="1">
      <alignment horizontal="right"/>
    </xf>
    <xf numFmtId="0" fontId="5" fillId="0" borderId="26" xfId="0" applyFont="1" applyBorder="1" applyAlignment="1">
      <alignment horizontal="right"/>
    </xf>
    <xf numFmtId="44" fontId="10" fillId="2" borderId="21" xfId="0" applyNumberFormat="1" applyFont="1" applyFill="1" applyBorder="1" applyAlignment="1">
      <alignment horizontal="left"/>
    </xf>
    <xf numFmtId="44" fontId="10" fillId="2" borderId="18" xfId="0" applyNumberFormat="1" applyFont="1" applyFill="1" applyBorder="1" applyAlignment="1">
      <alignment horizontal="left"/>
    </xf>
    <xf numFmtId="0" fontId="5" fillId="0" borderId="57" xfId="0" applyFont="1" applyBorder="1" applyAlignment="1">
      <alignment horizontal="right"/>
    </xf>
    <xf numFmtId="0" fontId="5" fillId="0" borderId="37" xfId="0" applyFont="1" applyBorder="1" applyAlignment="1">
      <alignment horizontal="right"/>
    </xf>
    <xf numFmtId="0" fontId="5" fillId="0" borderId="1" xfId="0" applyFont="1" applyBorder="1" applyAlignment="1">
      <alignment horizontal="right"/>
    </xf>
    <xf numFmtId="0" fontId="5" fillId="0" borderId="3" xfId="0" applyFont="1" applyBorder="1" applyAlignment="1">
      <alignment horizontal="right"/>
    </xf>
    <xf numFmtId="44" fontId="10" fillId="2" borderId="50" xfId="0" applyNumberFormat="1" applyFont="1" applyFill="1" applyBorder="1" applyAlignment="1">
      <alignment horizontal="center"/>
    </xf>
    <xf numFmtId="44" fontId="10" fillId="2" borderId="17" xfId="0" applyNumberFormat="1" applyFont="1" applyFill="1" applyBorder="1" applyAlignment="1">
      <alignment horizontal="center"/>
    </xf>
    <xf numFmtId="44" fontId="10" fillId="2" borderId="2" xfId="0" applyNumberFormat="1" applyFont="1" applyFill="1" applyBorder="1" applyAlignment="1">
      <alignment horizontal="center"/>
    </xf>
    <xf numFmtId="44" fontId="10" fillId="2" borderId="31" xfId="0" applyNumberFormat="1" applyFont="1" applyFill="1" applyBorder="1" applyAlignment="1">
      <alignment horizontal="center"/>
    </xf>
    <xf numFmtId="44" fontId="10" fillId="2" borderId="58" xfId="0" applyNumberFormat="1" applyFont="1" applyFill="1" applyBorder="1" applyAlignment="1">
      <alignment horizontal="left"/>
    </xf>
    <xf numFmtId="44" fontId="10" fillId="2" borderId="19" xfId="0" applyNumberFormat="1" applyFont="1" applyFill="1" applyBorder="1" applyAlignment="1">
      <alignment horizontal="left"/>
    </xf>
    <xf numFmtId="0" fontId="16" fillId="0" borderId="17" xfId="0" applyFont="1" applyBorder="1" applyAlignment="1" applyProtection="1">
      <alignment horizontal="left"/>
      <protection locked="0"/>
    </xf>
    <xf numFmtId="0" fontId="16" fillId="0" borderId="52" xfId="0" applyFont="1" applyBorder="1" applyAlignment="1" applyProtection="1">
      <alignment horizontal="right"/>
      <protection hidden="1"/>
    </xf>
    <xf numFmtId="0" fontId="16" fillId="0" borderId="53" xfId="0" applyFont="1" applyBorder="1" applyAlignment="1" applyProtection="1">
      <alignment horizontal="right"/>
      <protection hidden="1"/>
    </xf>
    <xf numFmtId="0" fontId="16" fillId="0" borderId="59" xfId="0" applyFont="1" applyBorder="1" applyAlignment="1" applyProtection="1">
      <alignment horizontal="right"/>
      <protection hidden="1"/>
    </xf>
    <xf numFmtId="44" fontId="10" fillId="2" borderId="48" xfId="0" applyNumberFormat="1" applyFont="1" applyFill="1" applyBorder="1" applyAlignment="1">
      <alignment horizontal="left"/>
    </xf>
    <xf numFmtId="44" fontId="10" fillId="2" borderId="31" xfId="0" applyNumberFormat="1" applyFont="1" applyFill="1" applyBorder="1" applyAlignment="1">
      <alignment horizontal="left"/>
    </xf>
    <xf numFmtId="0" fontId="30" fillId="0" borderId="18" xfId="1" applyFont="1" applyBorder="1" applyAlignment="1" applyProtection="1">
      <alignment horizontal="left" vertical="top"/>
    </xf>
    <xf numFmtId="0" fontId="30" fillId="0" borderId="14" xfId="1" applyFont="1" applyBorder="1" applyAlignment="1" applyProtection="1">
      <alignment horizontal="left" vertical="top"/>
    </xf>
    <xf numFmtId="0" fontId="4" fillId="0" borderId="43" xfId="0" applyFont="1" applyBorder="1" applyAlignment="1">
      <alignment horizontal="center"/>
    </xf>
    <xf numFmtId="0" fontId="4" fillId="0" borderId="42" xfId="0" applyFont="1" applyBorder="1" applyAlignment="1">
      <alignment horizontal="center"/>
    </xf>
    <xf numFmtId="0" fontId="4" fillId="0" borderId="26" xfId="0" applyFont="1" applyBorder="1" applyAlignment="1">
      <alignment horizontal="center"/>
    </xf>
    <xf numFmtId="0" fontId="4" fillId="0" borderId="48" xfId="0" applyFont="1" applyBorder="1" applyAlignment="1">
      <alignment horizontal="center"/>
    </xf>
    <xf numFmtId="0" fontId="4" fillId="0" borderId="31" xfId="0" applyFont="1" applyBorder="1" applyAlignment="1">
      <alignment horizontal="center"/>
    </xf>
    <xf numFmtId="0" fontId="4" fillId="0" borderId="4" xfId="0" applyFont="1" applyBorder="1" applyAlignment="1">
      <alignment horizontal="center"/>
    </xf>
    <xf numFmtId="44" fontId="10" fillId="2" borderId="46" xfId="0" applyNumberFormat="1" applyFont="1" applyFill="1" applyBorder="1" applyAlignment="1">
      <alignment horizontal="left"/>
    </xf>
    <xf numFmtId="0" fontId="0" fillId="0" borderId="30" xfId="0" applyBorder="1" applyAlignment="1" applyProtection="1">
      <alignment horizontal="left"/>
      <protection locked="0"/>
    </xf>
    <xf numFmtId="0" fontId="0" fillId="0" borderId="11" xfId="0" applyBorder="1" applyAlignment="1" applyProtection="1">
      <alignment horizontal="left"/>
      <protection locked="0"/>
    </xf>
    <xf numFmtId="0" fontId="8" fillId="0" borderId="46" xfId="0" applyFont="1" applyBorder="1" applyAlignment="1">
      <alignment horizontal="right"/>
    </xf>
    <xf numFmtId="0" fontId="8" fillId="0" borderId="40" xfId="0" applyFont="1" applyBorder="1" applyAlignment="1">
      <alignment horizontal="right"/>
    </xf>
    <xf numFmtId="0" fontId="2" fillId="0" borderId="27" xfId="0" applyFont="1" applyBorder="1" applyAlignment="1">
      <alignment horizontal="right"/>
    </xf>
    <xf numFmtId="0" fontId="2" fillId="0" borderId="0" xfId="0" applyFont="1" applyAlignment="1">
      <alignment horizontal="right"/>
    </xf>
    <xf numFmtId="0" fontId="2" fillId="0" borderId="54" xfId="0" applyFont="1" applyBorder="1" applyAlignment="1">
      <alignment horizontal="right"/>
    </xf>
    <xf numFmtId="0" fontId="31" fillId="4" borderId="43" xfId="1" applyFont="1" applyFill="1" applyBorder="1" applyAlignment="1" applyProtection="1">
      <alignment horizontal="center" vertical="center" wrapText="1"/>
    </xf>
    <xf numFmtId="0" fontId="31" fillId="4" borderId="42" xfId="1" applyFont="1" applyFill="1" applyBorder="1" applyAlignment="1" applyProtection="1">
      <alignment horizontal="center" vertical="center" wrapText="1"/>
    </xf>
    <xf numFmtId="0" fontId="31" fillId="4" borderId="27" xfId="1" applyFont="1" applyFill="1" applyBorder="1" applyAlignment="1" applyProtection="1">
      <alignment horizontal="center" vertical="center" wrapText="1"/>
    </xf>
    <xf numFmtId="0" fontId="31" fillId="4" borderId="0" xfId="1" applyFont="1" applyFill="1" applyBorder="1" applyAlignment="1" applyProtection="1">
      <alignment horizontal="center" vertical="center" wrapText="1"/>
    </xf>
    <xf numFmtId="0" fontId="31" fillId="4" borderId="48" xfId="1" applyFont="1" applyFill="1" applyBorder="1" applyAlignment="1" applyProtection="1">
      <alignment horizontal="center" vertical="center" wrapText="1"/>
    </xf>
    <xf numFmtId="0" fontId="31" fillId="4" borderId="31" xfId="1" applyFont="1" applyFill="1" applyBorder="1" applyAlignment="1" applyProtection="1">
      <alignment horizontal="center" vertical="center" wrapText="1"/>
    </xf>
    <xf numFmtId="0" fontId="6" fillId="0" borderId="46" xfId="0" applyFont="1" applyBorder="1" applyAlignment="1">
      <alignment horizontal="center"/>
    </xf>
    <xf numFmtId="0" fontId="6" fillId="0" borderId="19" xfId="0" applyFont="1" applyBorder="1" applyAlignment="1">
      <alignment horizontal="center"/>
    </xf>
    <xf numFmtId="44" fontId="10" fillId="0" borderId="30" xfId="0" applyNumberFormat="1" applyFont="1" applyBorder="1" applyAlignment="1" applyProtection="1">
      <alignment horizontal="right"/>
      <protection locked="0"/>
    </xf>
    <xf numFmtId="44" fontId="10" fillId="0" borderId="37" xfId="0" applyNumberFormat="1" applyFont="1" applyBorder="1" applyAlignment="1" applyProtection="1">
      <alignment horizontal="right"/>
      <protection locked="0"/>
    </xf>
    <xf numFmtId="0" fontId="6" fillId="0" borderId="40" xfId="0" applyFont="1" applyBorder="1" applyAlignment="1">
      <alignment horizontal="center"/>
    </xf>
    <xf numFmtId="0" fontId="6" fillId="0" borderId="20" xfId="0" applyFont="1" applyBorder="1" applyAlignment="1">
      <alignment horizontal="center"/>
    </xf>
    <xf numFmtId="0" fontId="6" fillId="0" borderId="36" xfId="0" applyFont="1" applyBorder="1" applyAlignment="1">
      <alignment horizontal="center"/>
    </xf>
    <xf numFmtId="0" fontId="10" fillId="0" borderId="53" xfId="0" applyFont="1" applyBorder="1" applyAlignment="1" applyProtection="1">
      <alignment horizontal="center"/>
      <protection locked="0"/>
    </xf>
    <xf numFmtId="0" fontId="10" fillId="0" borderId="49" xfId="0" applyFont="1" applyBorder="1" applyAlignment="1" applyProtection="1">
      <alignment horizontal="center"/>
      <protection locked="0"/>
    </xf>
    <xf numFmtId="169" fontId="10" fillId="4" borderId="31" xfId="0" applyNumberFormat="1" applyFont="1" applyFill="1" applyBorder="1" applyAlignment="1" applyProtection="1">
      <alignment horizontal="center"/>
      <protection locked="0"/>
    </xf>
    <xf numFmtId="169" fontId="10" fillId="4" borderId="4" xfId="0" applyNumberFormat="1" applyFont="1" applyFill="1" applyBorder="1" applyAlignment="1" applyProtection="1">
      <alignment horizontal="center"/>
      <protection locked="0"/>
    </xf>
    <xf numFmtId="0" fontId="6" fillId="4" borderId="42" xfId="0" applyFont="1" applyFill="1" applyBorder="1" applyAlignment="1">
      <alignment horizontal="center"/>
    </xf>
    <xf numFmtId="0" fontId="6" fillId="4" borderId="26" xfId="0" applyFont="1" applyFill="1" applyBorder="1" applyAlignment="1">
      <alignment horizontal="center"/>
    </xf>
    <xf numFmtId="0" fontId="10" fillId="0" borderId="28" xfId="0" applyFont="1" applyBorder="1" applyAlignment="1" applyProtection="1">
      <alignment horizontal="center"/>
      <protection locked="0"/>
    </xf>
    <xf numFmtId="0" fontId="10" fillId="0" borderId="39" xfId="0" applyFont="1" applyBorder="1" applyAlignment="1" applyProtection="1">
      <alignment horizontal="center"/>
      <protection locked="0"/>
    </xf>
    <xf numFmtId="0" fontId="2" fillId="2" borderId="43" xfId="0" applyFont="1" applyFill="1" applyBorder="1" applyAlignment="1">
      <alignment horizontal="right"/>
    </xf>
    <xf numFmtId="0" fontId="2" fillId="2" borderId="42" xfId="0" applyFont="1" applyFill="1" applyBorder="1" applyAlignment="1">
      <alignment horizontal="right"/>
    </xf>
    <xf numFmtId="0" fontId="2" fillId="2" borderId="55" xfId="0" applyFont="1" applyFill="1" applyBorder="1" applyAlignment="1">
      <alignment horizontal="right"/>
    </xf>
    <xf numFmtId="0" fontId="2" fillId="2" borderId="27" xfId="0" applyFont="1" applyFill="1" applyBorder="1" applyAlignment="1">
      <alignment horizontal="right"/>
    </xf>
    <xf numFmtId="0" fontId="2" fillId="2" borderId="0" xfId="0" applyFont="1" applyFill="1" applyAlignment="1">
      <alignment horizontal="right"/>
    </xf>
    <xf numFmtId="0" fontId="2" fillId="2" borderId="54" xfId="0" applyFont="1" applyFill="1" applyBorder="1" applyAlignment="1">
      <alignment horizontal="right"/>
    </xf>
    <xf numFmtId="0" fontId="5" fillId="0" borderId="2" xfId="0" applyFont="1" applyBorder="1" applyAlignment="1">
      <alignment horizontal="right"/>
    </xf>
    <xf numFmtId="0" fontId="5" fillId="0" borderId="31" xfId="0" applyFont="1" applyBorder="1" applyAlignment="1">
      <alignment horizontal="right"/>
    </xf>
    <xf numFmtId="0" fontId="5" fillId="0" borderId="58" xfId="0" applyFont="1" applyBorder="1" applyAlignment="1">
      <alignment horizontal="right" wrapText="1"/>
    </xf>
    <xf numFmtId="0" fontId="5" fillId="0" borderId="40" xfId="0" applyFont="1" applyBorder="1" applyAlignment="1">
      <alignment horizontal="right" wrapText="1"/>
    </xf>
    <xf numFmtId="0" fontId="5" fillId="0" borderId="28" xfId="0" applyFont="1" applyBorder="1" applyAlignment="1">
      <alignment horizontal="right"/>
    </xf>
    <xf numFmtId="0" fontId="5" fillId="0" borderId="39" xfId="0" applyFont="1" applyBorder="1" applyAlignment="1">
      <alignment horizontal="right"/>
    </xf>
    <xf numFmtId="169" fontId="10" fillId="4" borderId="0" xfId="0" applyNumberFormat="1" applyFont="1" applyFill="1" applyAlignment="1" applyProtection="1">
      <alignment horizontal="center"/>
      <protection locked="0"/>
    </xf>
    <xf numFmtId="169" fontId="10" fillId="4" borderId="3" xfId="0" applyNumberFormat="1" applyFont="1" applyFill="1" applyBorder="1" applyAlignment="1" applyProtection="1">
      <alignment horizontal="center"/>
      <protection locked="0"/>
    </xf>
    <xf numFmtId="0" fontId="3" fillId="0" borderId="1" xfId="0" applyFont="1" applyBorder="1" applyAlignment="1">
      <alignment horizontal="left" vertical="top"/>
    </xf>
    <xf numFmtId="0" fontId="3" fillId="0" borderId="0" xfId="0" applyFont="1" applyAlignment="1">
      <alignment horizontal="left" vertical="top"/>
    </xf>
    <xf numFmtId="0" fontId="3" fillId="0" borderId="3" xfId="0" applyFont="1" applyBorder="1" applyAlignment="1">
      <alignment horizontal="left" vertical="top"/>
    </xf>
    <xf numFmtId="0" fontId="5" fillId="0" borderId="0" xfId="0" applyFont="1" applyAlignment="1">
      <alignment horizontal="left" vertical="top"/>
    </xf>
    <xf numFmtId="0" fontId="5" fillId="0" borderId="51" xfId="0" applyFont="1" applyBorder="1" applyAlignment="1">
      <alignment horizontal="left" vertical="top"/>
    </xf>
    <xf numFmtId="0" fontId="5" fillId="0" borderId="42" xfId="0" applyFont="1" applyBorder="1" applyAlignment="1">
      <alignment horizontal="left" vertical="top"/>
    </xf>
    <xf numFmtId="0" fontId="16" fillId="0" borderId="57" xfId="0" applyFont="1" applyBorder="1" applyAlignment="1" applyProtection="1">
      <alignment horizontal="left"/>
      <protection locked="0"/>
    </xf>
    <xf numFmtId="0" fontId="16" fillId="0" borderId="30" xfId="0" applyFont="1" applyBorder="1" applyAlignment="1" applyProtection="1">
      <alignment horizontal="left"/>
      <protection locked="0"/>
    </xf>
    <xf numFmtId="0" fontId="30" fillId="0" borderId="28" xfId="1" applyFont="1" applyFill="1" applyBorder="1" applyAlignment="1" applyProtection="1">
      <alignment horizontal="left" vertical="top"/>
    </xf>
    <xf numFmtId="0" fontId="30" fillId="0" borderId="18" xfId="1" applyFont="1" applyFill="1" applyBorder="1" applyAlignment="1" applyProtection="1">
      <alignment horizontal="left" vertical="top"/>
    </xf>
    <xf numFmtId="0" fontId="0" fillId="0" borderId="57" xfId="0" applyBorder="1" applyAlignment="1" applyProtection="1">
      <alignment horizontal="left"/>
      <protection locked="0"/>
    </xf>
    <xf numFmtId="0" fontId="5" fillId="0" borderId="52" xfId="0" applyFont="1" applyBorder="1" applyAlignment="1">
      <alignment horizontal="left" vertical="top"/>
    </xf>
    <xf numFmtId="0" fontId="5" fillId="0" borderId="53" xfId="0" applyFont="1" applyBorder="1" applyAlignment="1">
      <alignment horizontal="left" vertical="top"/>
    </xf>
    <xf numFmtId="44" fontId="10" fillId="2" borderId="18" xfId="0" applyNumberFormat="1" applyFont="1" applyFill="1" applyBorder="1" applyAlignment="1">
      <alignment horizontal="right"/>
    </xf>
    <xf numFmtId="44" fontId="10" fillId="2" borderId="39" xfId="0" applyNumberFormat="1" applyFont="1" applyFill="1" applyBorder="1" applyAlignment="1">
      <alignment horizontal="right"/>
    </xf>
    <xf numFmtId="0" fontId="3" fillId="0" borderId="1" xfId="0" applyFont="1" applyBorder="1" applyAlignment="1">
      <alignment horizontal="left"/>
    </xf>
    <xf numFmtId="0" fontId="3" fillId="0" borderId="0" xfId="0" applyFont="1" applyAlignment="1">
      <alignment horizontal="left"/>
    </xf>
    <xf numFmtId="0" fontId="3" fillId="0" borderId="42" xfId="0" applyFont="1" applyBorder="1" applyAlignment="1">
      <alignment horizontal="left"/>
    </xf>
    <xf numFmtId="0" fontId="6" fillId="0" borderId="21" xfId="0" applyFont="1" applyBorder="1" applyAlignment="1">
      <alignment horizontal="center" wrapText="1"/>
    </xf>
    <xf numFmtId="0" fontId="6" fillId="0" borderId="18" xfId="0" applyFont="1" applyBorder="1" applyAlignment="1">
      <alignment horizontal="center" wrapText="1"/>
    </xf>
    <xf numFmtId="0" fontId="6" fillId="0" borderId="14" xfId="0" applyFont="1" applyBorder="1" applyAlignment="1">
      <alignment horizontal="center" wrapText="1"/>
    </xf>
    <xf numFmtId="0" fontId="6" fillId="0" borderId="43" xfId="0" applyFont="1" applyBorder="1" applyAlignment="1">
      <alignment horizontal="center"/>
    </xf>
    <xf numFmtId="0" fontId="6" fillId="0" borderId="42" xfId="0" applyFont="1" applyBorder="1" applyAlignment="1">
      <alignment horizontal="center"/>
    </xf>
    <xf numFmtId="0" fontId="6" fillId="0" borderId="27" xfId="0" applyFont="1" applyBorder="1" applyAlignment="1">
      <alignment horizontal="center" wrapText="1"/>
    </xf>
    <xf numFmtId="0" fontId="6" fillId="0" borderId="0" xfId="0" applyFont="1" applyAlignment="1">
      <alignment horizontal="center" wrapText="1"/>
    </xf>
    <xf numFmtId="166" fontId="10" fillId="0" borderId="1" xfId="0" applyNumberFormat="1" applyFont="1" applyBorder="1" applyAlignment="1" applyProtection="1">
      <alignment horizontal="left" vertical="center"/>
      <protection locked="0"/>
    </xf>
    <xf numFmtId="166" fontId="10" fillId="0" borderId="0" xfId="0" applyNumberFormat="1" applyFont="1" applyAlignment="1" applyProtection="1">
      <alignment horizontal="left" vertical="center"/>
      <protection locked="0"/>
    </xf>
    <xf numFmtId="0" fontId="6" fillId="0" borderId="27" xfId="0" applyFont="1" applyBorder="1" applyAlignment="1">
      <alignment horizontal="center"/>
    </xf>
    <xf numFmtId="0" fontId="6" fillId="0" borderId="0" xfId="0" applyFont="1" applyAlignment="1">
      <alignment horizontal="center"/>
    </xf>
    <xf numFmtId="0" fontId="5" fillId="0" borderId="0" xfId="0" applyFont="1" applyAlignment="1">
      <alignment horizontal="right"/>
    </xf>
    <xf numFmtId="44" fontId="10" fillId="2" borderId="57" xfId="0" applyNumberFormat="1" applyFont="1" applyFill="1" applyBorder="1" applyAlignment="1">
      <alignment horizontal="left"/>
    </xf>
    <xf numFmtId="0" fontId="2" fillId="2" borderId="3" xfId="0" applyFont="1" applyFill="1" applyBorder="1" applyAlignment="1">
      <alignment horizontal="right"/>
    </xf>
    <xf numFmtId="44" fontId="10" fillId="2" borderId="46" xfId="0" applyNumberFormat="1" applyFont="1" applyFill="1" applyBorder="1" applyAlignment="1">
      <alignment horizontal="left" vertical="center"/>
    </xf>
    <xf numFmtId="44" fontId="10" fillId="2" borderId="19" xfId="0" applyNumberFormat="1" applyFont="1" applyFill="1" applyBorder="1" applyAlignment="1">
      <alignment horizontal="left" vertical="center"/>
    </xf>
    <xf numFmtId="164" fontId="0" fillId="2" borderId="27" xfId="0" applyNumberFormat="1" applyFill="1" applyBorder="1" applyAlignment="1">
      <alignment horizontal="center"/>
    </xf>
    <xf numFmtId="164" fontId="0" fillId="2" borderId="0" xfId="0" applyNumberFormat="1" applyFill="1" applyAlignment="1">
      <alignment horizontal="center"/>
    </xf>
    <xf numFmtId="164" fontId="0" fillId="2" borderId="3" xfId="0" applyNumberFormat="1" applyFill="1" applyBorder="1" applyAlignment="1">
      <alignment horizontal="center"/>
    </xf>
    <xf numFmtId="0" fontId="2" fillId="0" borderId="42" xfId="0" applyFont="1" applyBorder="1" applyAlignment="1">
      <alignment horizontal="right"/>
    </xf>
    <xf numFmtId="0" fontId="2" fillId="0" borderId="20" xfId="0" applyFont="1" applyBorder="1" applyAlignment="1" applyProtection="1">
      <alignment horizontal="left"/>
      <protection locked="0"/>
    </xf>
    <xf numFmtId="0" fontId="12" fillId="0" borderId="1" xfId="0" applyFont="1" applyBorder="1" applyAlignment="1">
      <alignment horizontal="right"/>
    </xf>
    <xf numFmtId="0" fontId="12" fillId="0" borderId="0" xfId="0" applyFont="1" applyAlignment="1">
      <alignment horizontal="right"/>
    </xf>
    <xf numFmtId="0" fontId="6" fillId="0" borderId="2" xfId="0" applyFont="1" applyBorder="1" applyAlignment="1">
      <alignment horizontal="right"/>
    </xf>
    <xf numFmtId="0" fontId="6" fillId="0" borderId="4" xfId="0" applyFont="1" applyBorder="1" applyAlignment="1">
      <alignment horizontal="right"/>
    </xf>
    <xf numFmtId="0" fontId="6" fillId="0" borderId="1"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1" xfId="0" applyFont="1" applyBorder="1" applyAlignment="1">
      <alignment horizontal="right"/>
    </xf>
    <xf numFmtId="0" fontId="8" fillId="0" borderId="3" xfId="0" applyFont="1" applyBorder="1" applyAlignment="1">
      <alignment horizontal="right"/>
    </xf>
    <xf numFmtId="0" fontId="0" fillId="0" borderId="51" xfId="0" applyBorder="1" applyAlignment="1">
      <alignment horizontal="center"/>
    </xf>
    <xf numFmtId="0" fontId="0" fillId="0" borderId="26" xfId="0" applyBorder="1" applyAlignment="1">
      <alignment horizontal="center"/>
    </xf>
    <xf numFmtId="0" fontId="8" fillId="4" borderId="46" xfId="0" applyFont="1" applyFill="1" applyBorder="1" applyAlignment="1">
      <alignment horizontal="center"/>
    </xf>
    <xf numFmtId="0" fontId="8" fillId="4" borderId="19" xfId="0" applyFont="1" applyFill="1" applyBorder="1" applyAlignment="1">
      <alignment horizontal="center"/>
    </xf>
    <xf numFmtId="0" fontId="8" fillId="4" borderId="40" xfId="0" applyFont="1" applyFill="1" applyBorder="1" applyAlignment="1">
      <alignment horizontal="center"/>
    </xf>
    <xf numFmtId="49" fontId="10" fillId="0" borderId="50" xfId="0" applyNumberFormat="1" applyFont="1" applyBorder="1" applyAlignment="1" applyProtection="1">
      <alignment horizontal="center"/>
      <protection locked="0"/>
    </xf>
    <xf numFmtId="49" fontId="10" fillId="0" borderId="17" xfId="0" applyNumberFormat="1" applyFont="1" applyBorder="1" applyAlignment="1" applyProtection="1">
      <alignment horizontal="center"/>
      <protection locked="0"/>
    </xf>
    <xf numFmtId="49" fontId="10" fillId="0" borderId="38" xfId="0" applyNumberFormat="1" applyFont="1" applyBorder="1" applyAlignment="1" applyProtection="1">
      <alignment horizontal="center"/>
      <protection locked="0"/>
    </xf>
    <xf numFmtId="49" fontId="10" fillId="0" borderId="17" xfId="0" applyNumberFormat="1" applyFont="1" applyBorder="1" applyAlignment="1">
      <alignment horizontal="center"/>
    </xf>
    <xf numFmtId="49" fontId="10" fillId="0" borderId="15" xfId="0" applyNumberFormat="1" applyFont="1" applyBorder="1" applyAlignment="1">
      <alignment horizontal="center"/>
    </xf>
    <xf numFmtId="49" fontId="10" fillId="0" borderId="50" xfId="0" applyNumberFormat="1" applyFont="1" applyBorder="1" applyAlignment="1">
      <alignment horizontal="center"/>
    </xf>
    <xf numFmtId="49" fontId="10" fillId="0" borderId="38" xfId="0" applyNumberFormat="1" applyFont="1" applyBorder="1" applyAlignment="1">
      <alignment horizontal="center"/>
    </xf>
    <xf numFmtId="49" fontId="10" fillId="0" borderId="18" xfId="0" applyNumberFormat="1" applyFont="1" applyBorder="1" applyAlignment="1">
      <alignment horizontal="center"/>
    </xf>
    <xf numFmtId="49" fontId="10" fillId="0" borderId="14" xfId="0" applyNumberFormat="1" applyFont="1" applyBorder="1" applyAlignment="1">
      <alignment horizontal="center"/>
    </xf>
    <xf numFmtId="49" fontId="10" fillId="0" borderId="28" xfId="0" applyNumberFormat="1" applyFont="1" applyBorder="1" applyAlignment="1">
      <alignment horizontal="center"/>
    </xf>
    <xf numFmtId="49" fontId="10" fillId="0" borderId="39" xfId="0" applyNumberFormat="1" applyFont="1" applyBorder="1" applyAlignment="1">
      <alignment horizontal="center"/>
    </xf>
    <xf numFmtId="0" fontId="13" fillId="0" borderId="31" xfId="0" applyFont="1" applyBorder="1" applyAlignment="1">
      <alignment horizontal="left" vertical="center"/>
    </xf>
    <xf numFmtId="0" fontId="0" fillId="2" borderId="0" xfId="0" applyFill="1" applyAlignment="1">
      <alignment horizontal="center"/>
    </xf>
    <xf numFmtId="0" fontId="6" fillId="0" borderId="28" xfId="0" applyFont="1" applyBorder="1" applyAlignment="1">
      <alignment horizontal="center" vertical="center" wrapText="1"/>
    </xf>
    <xf numFmtId="0" fontId="6" fillId="0" borderId="14" xfId="0" applyFont="1" applyBorder="1" applyAlignment="1">
      <alignment horizontal="center" vertical="center" wrapText="1"/>
    </xf>
    <xf numFmtId="14" fontId="7" fillId="0" borderId="35" xfId="0" applyNumberFormat="1" applyFont="1" applyBorder="1" applyAlignment="1" applyProtection="1">
      <alignment horizontal="center" vertical="center"/>
      <protection locked="0"/>
    </xf>
    <xf numFmtId="14" fontId="7" fillId="0" borderId="33" xfId="0" applyNumberFormat="1" applyFont="1" applyBorder="1" applyAlignment="1" applyProtection="1">
      <alignment horizontal="center" vertical="center"/>
      <protection locked="0"/>
    </xf>
    <xf numFmtId="49" fontId="7" fillId="0" borderId="35" xfId="0" applyNumberFormat="1" applyFont="1" applyBorder="1" applyAlignment="1" applyProtection="1">
      <alignment horizontal="center" vertical="center"/>
      <protection locked="0"/>
    </xf>
    <xf numFmtId="49" fontId="7" fillId="0" borderId="20" xfId="0" applyNumberFormat="1" applyFont="1" applyBorder="1" applyAlignment="1" applyProtection="1">
      <alignment horizontal="center" vertical="center"/>
      <protection locked="0"/>
    </xf>
    <xf numFmtId="0" fontId="27" fillId="2" borderId="0" xfId="0" applyFont="1" applyFill="1" applyAlignment="1">
      <alignment horizontal="center" vertical="center" wrapText="1"/>
    </xf>
    <xf numFmtId="0" fontId="10" fillId="0" borderId="1" xfId="0" applyFont="1" applyBorder="1" applyAlignment="1" applyProtection="1">
      <alignment horizontal="left"/>
      <protection locked="0"/>
    </xf>
    <xf numFmtId="0" fontId="10" fillId="0" borderId="0" xfId="0" applyFont="1" applyAlignment="1" applyProtection="1">
      <alignment horizontal="left"/>
      <protection locked="0"/>
    </xf>
    <xf numFmtId="0" fontId="10" fillId="0" borderId="51" xfId="0" applyFont="1" applyBorder="1" applyAlignment="1" applyProtection="1">
      <alignment horizontal="left"/>
      <protection locked="0"/>
    </xf>
    <xf numFmtId="0" fontId="10" fillId="0" borderId="42" xfId="0" applyFont="1" applyBorder="1" applyAlignment="1" applyProtection="1">
      <alignment horizontal="left"/>
      <protection locked="0"/>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5" fillId="0" borderId="4" xfId="0" applyFont="1" applyBorder="1" applyAlignment="1">
      <alignment horizontal="right"/>
    </xf>
    <xf numFmtId="168" fontId="10" fillId="0" borderId="28" xfId="0" applyNumberFormat="1" applyFont="1" applyBorder="1" applyAlignment="1" applyProtection="1">
      <alignment vertical="center" wrapText="1"/>
      <protection locked="0"/>
    </xf>
    <xf numFmtId="168" fontId="10" fillId="0" borderId="14" xfId="0" applyNumberFormat="1" applyFont="1" applyBorder="1" applyAlignment="1" applyProtection="1">
      <alignment vertical="center" wrapText="1"/>
      <protection locked="0"/>
    </xf>
    <xf numFmtId="0" fontId="10" fillId="0" borderId="3" xfId="0" applyFont="1" applyBorder="1" applyAlignment="1" applyProtection="1">
      <alignment horizontal="left"/>
      <protection locked="0"/>
    </xf>
    <xf numFmtId="0" fontId="15" fillId="0" borderId="51" xfId="0" applyFont="1" applyBorder="1" applyAlignment="1">
      <alignment horizontal="center"/>
    </xf>
    <xf numFmtId="0" fontId="15" fillId="0" borderId="42" xfId="0" applyFont="1" applyBorder="1" applyAlignment="1">
      <alignment horizontal="center"/>
    </xf>
    <xf numFmtId="0" fontId="15" fillId="0" borderId="26" xfId="0" applyFont="1" applyBorder="1" applyAlignment="1">
      <alignment horizontal="center"/>
    </xf>
    <xf numFmtId="44" fontId="10" fillId="0" borderId="2" xfId="0" applyNumberFormat="1" applyFont="1" applyBorder="1" applyAlignment="1" applyProtection="1">
      <alignment horizontal="center" vertical="center"/>
      <protection locked="0"/>
    </xf>
    <xf numFmtId="44" fontId="10" fillId="0" borderId="31" xfId="0" applyNumberFormat="1" applyFont="1" applyBorder="1" applyAlignment="1" applyProtection="1">
      <alignment horizontal="center" vertical="center"/>
      <protection locked="0"/>
    </xf>
    <xf numFmtId="44" fontId="10" fillId="0" borderId="4" xfId="0" applyNumberFormat="1" applyFont="1" applyBorder="1" applyAlignment="1" applyProtection="1">
      <alignment horizontal="center" vertical="center"/>
      <protection locked="0"/>
    </xf>
    <xf numFmtId="49" fontId="10" fillId="0" borderId="47" xfId="0" applyNumberFormat="1" applyFont="1" applyBorder="1" applyAlignment="1" applyProtection="1">
      <alignment horizontal="center"/>
      <protection locked="0"/>
    </xf>
    <xf numFmtId="0" fontId="2" fillId="2" borderId="27" xfId="0" applyFont="1" applyFill="1" applyBorder="1" applyAlignment="1">
      <alignment horizontal="right" vertical="center"/>
    </xf>
    <xf numFmtId="0" fontId="2" fillId="2" borderId="0" xfId="0" applyFont="1" applyFill="1" applyAlignment="1">
      <alignment horizontal="right" vertical="center"/>
    </xf>
    <xf numFmtId="0" fontId="2" fillId="2" borderId="54" xfId="0" applyFont="1" applyFill="1" applyBorder="1" applyAlignment="1">
      <alignment horizontal="right" vertical="center"/>
    </xf>
    <xf numFmtId="0" fontId="10" fillId="0" borderId="2" xfId="0" applyFont="1" applyBorder="1" applyAlignment="1" applyProtection="1">
      <alignment horizontal="left"/>
      <protection locked="0"/>
    </xf>
    <xf numFmtId="0" fontId="10" fillId="0" borderId="31" xfId="0" applyFont="1" applyBorder="1" applyAlignment="1" applyProtection="1">
      <alignment horizontal="left"/>
      <protection locked="0"/>
    </xf>
    <xf numFmtId="0" fontId="10" fillId="0" borderId="4" xfId="0" applyFont="1" applyBorder="1" applyAlignment="1" applyProtection="1">
      <alignment horizontal="left"/>
      <protection locked="0"/>
    </xf>
    <xf numFmtId="0" fontId="21" fillId="0" borderId="0" xfId="0" applyFont="1" applyAlignment="1">
      <alignment horizontal="left"/>
    </xf>
    <xf numFmtId="0" fontId="0" fillId="2" borderId="2" xfId="0" applyFill="1" applyBorder="1" applyAlignment="1">
      <alignment horizontal="center"/>
    </xf>
    <xf numFmtId="0" fontId="0" fillId="2" borderId="31" xfId="0" applyFill="1" applyBorder="1" applyAlignment="1">
      <alignment horizontal="center"/>
    </xf>
    <xf numFmtId="44" fontId="10" fillId="0" borderId="56" xfId="0" applyNumberFormat="1" applyFont="1" applyBorder="1" applyAlignment="1" applyProtection="1">
      <alignment horizontal="left"/>
      <protection hidden="1"/>
    </xf>
    <xf numFmtId="44" fontId="10" fillId="0" borderId="53" xfId="0" applyNumberFormat="1" applyFont="1" applyBorder="1" applyAlignment="1" applyProtection="1">
      <alignment horizontal="left"/>
      <protection hidden="1"/>
    </xf>
    <xf numFmtId="44" fontId="10" fillId="2" borderId="28" xfId="0" applyNumberFormat="1" applyFont="1" applyFill="1" applyBorder="1" applyAlignment="1">
      <alignment horizontal="left"/>
    </xf>
    <xf numFmtId="0" fontId="2" fillId="2" borderId="29" xfId="0" applyFont="1" applyFill="1" applyBorder="1" applyAlignment="1">
      <alignment horizontal="right"/>
    </xf>
    <xf numFmtId="0" fontId="2" fillId="2" borderId="30" xfId="0" applyFont="1" applyFill="1" applyBorder="1" applyAlignment="1">
      <alignment horizontal="right"/>
    </xf>
    <xf numFmtId="0" fontId="2" fillId="2" borderId="37" xfId="0" applyFont="1" applyFill="1" applyBorder="1" applyAlignment="1">
      <alignment horizontal="right"/>
    </xf>
    <xf numFmtId="44" fontId="10" fillId="0" borderId="22" xfId="0" applyNumberFormat="1" applyFont="1" applyBorder="1" applyAlignment="1" applyProtection="1">
      <alignment horizontal="left"/>
      <protection locked="0"/>
    </xf>
    <xf numFmtId="44" fontId="10" fillId="0" borderId="20" xfId="0" applyNumberFormat="1" applyFont="1" applyBorder="1" applyAlignment="1" applyProtection="1">
      <alignment horizontal="left"/>
      <protection locked="0"/>
    </xf>
    <xf numFmtId="44" fontId="10" fillId="2" borderId="2" xfId="0" applyNumberFormat="1" applyFont="1" applyFill="1" applyBorder="1" applyAlignment="1">
      <alignment horizontal="left"/>
    </xf>
    <xf numFmtId="44" fontId="10" fillId="0" borderId="47" xfId="0" applyNumberFormat="1" applyFont="1" applyBorder="1" applyAlignment="1" applyProtection="1">
      <alignment horizontal="left"/>
      <protection locked="0"/>
    </xf>
    <xf numFmtId="44" fontId="10" fillId="0" borderId="17" xfId="0" applyNumberFormat="1" applyFont="1" applyBorder="1" applyAlignment="1" applyProtection="1">
      <alignment horizontal="left"/>
      <protection locked="0"/>
    </xf>
    <xf numFmtId="0" fontId="10" fillId="0" borderId="28" xfId="0" applyFont="1" applyBorder="1" applyAlignment="1" applyProtection="1">
      <alignment horizontal="center"/>
      <protection hidden="1"/>
    </xf>
    <xf numFmtId="0" fontId="10" fillId="0" borderId="39" xfId="0" applyFont="1" applyBorder="1" applyAlignment="1" applyProtection="1">
      <alignment horizontal="center"/>
      <protection hidden="1"/>
    </xf>
    <xf numFmtId="49" fontId="7" fillId="0" borderId="20" xfId="0" applyNumberFormat="1" applyFont="1" applyBorder="1" applyAlignment="1" applyProtection="1">
      <alignment horizontal="left" vertical="center"/>
      <protection hidden="1"/>
    </xf>
    <xf numFmtId="0" fontId="7" fillId="0" borderId="20" xfId="0" applyFont="1" applyBorder="1" applyAlignment="1" applyProtection="1">
      <alignment horizontal="left" vertical="center"/>
      <protection hidden="1"/>
    </xf>
    <xf numFmtId="0" fontId="7" fillId="0" borderId="36" xfId="0" applyFont="1" applyBorder="1" applyAlignment="1" applyProtection="1">
      <alignment horizontal="left" vertical="center"/>
      <protection hidden="1"/>
    </xf>
    <xf numFmtId="0" fontId="15" fillId="0" borderId="51" xfId="0" applyFont="1" applyBorder="1" applyAlignment="1" applyProtection="1">
      <alignment horizontal="center"/>
      <protection hidden="1"/>
    </xf>
    <xf numFmtId="0" fontId="15" fillId="0" borderId="42" xfId="0" applyFont="1" applyBorder="1" applyAlignment="1" applyProtection="1">
      <alignment horizontal="center"/>
      <protection hidden="1"/>
    </xf>
    <xf numFmtId="0" fontId="15" fillId="0" borderId="26" xfId="0" applyFont="1" applyBorder="1" applyAlignment="1" applyProtection="1">
      <alignment horizontal="center"/>
      <protection hidden="1"/>
    </xf>
    <xf numFmtId="0" fontId="10" fillId="0" borderId="1" xfId="0" applyFont="1" applyBorder="1" applyAlignment="1" applyProtection="1">
      <alignment horizontal="left"/>
      <protection hidden="1"/>
    </xf>
    <xf numFmtId="0" fontId="10" fillId="0" borderId="0" xfId="0" applyFont="1" applyAlignment="1" applyProtection="1">
      <alignment horizontal="left"/>
      <protection hidden="1"/>
    </xf>
    <xf numFmtId="0" fontId="10" fillId="0" borderId="3" xfId="0" applyFont="1" applyBorder="1" applyAlignment="1" applyProtection="1">
      <alignment horizontal="left"/>
      <protection hidden="1"/>
    </xf>
    <xf numFmtId="0" fontId="6" fillId="0" borderId="43" xfId="0" applyFont="1" applyBorder="1" applyAlignment="1" applyProtection="1">
      <alignment horizontal="center"/>
      <protection hidden="1"/>
    </xf>
    <xf numFmtId="0" fontId="6" fillId="0" borderId="42" xfId="0" applyFont="1" applyBorder="1" applyAlignment="1" applyProtection="1">
      <alignment horizontal="center"/>
      <protection hidden="1"/>
    </xf>
    <xf numFmtId="0" fontId="4" fillId="0" borderId="22" xfId="0" applyFont="1" applyBorder="1" applyAlignment="1" applyProtection="1">
      <alignment horizontal="center" vertical="center" wrapText="1"/>
      <protection hidden="1"/>
    </xf>
    <xf numFmtId="0" fontId="15" fillId="0" borderId="33" xfId="0" applyFont="1" applyBorder="1" applyAlignment="1" applyProtection="1">
      <alignment horizontal="center" vertical="center" wrapText="1"/>
      <protection hidden="1"/>
    </xf>
    <xf numFmtId="14" fontId="7" fillId="0" borderId="35" xfId="0" applyNumberFormat="1" applyFont="1" applyBorder="1" applyAlignment="1" applyProtection="1">
      <alignment horizontal="center" vertical="center"/>
      <protection hidden="1"/>
    </xf>
    <xf numFmtId="14" fontId="7" fillId="0" borderId="33" xfId="0" applyNumberFormat="1" applyFont="1" applyBorder="1" applyAlignment="1" applyProtection="1">
      <alignment horizontal="center" vertical="center"/>
      <protection hidden="1"/>
    </xf>
    <xf numFmtId="0" fontId="10" fillId="0" borderId="50" xfId="0" applyFont="1" applyBorder="1" applyAlignment="1" applyProtection="1">
      <alignment horizontal="left" vertical="center" wrapText="1"/>
      <protection hidden="1"/>
    </xf>
    <xf numFmtId="0" fontId="10" fillId="0" borderId="17" xfId="0" applyFont="1" applyBorder="1" applyAlignment="1" applyProtection="1">
      <alignment horizontal="left" vertical="center" wrapText="1"/>
      <protection hidden="1"/>
    </xf>
    <xf numFmtId="0" fontId="10" fillId="0" borderId="38" xfId="0" applyFont="1" applyBorder="1" applyAlignment="1" applyProtection="1">
      <alignment horizontal="left" vertical="center" wrapText="1"/>
      <protection hidden="1"/>
    </xf>
    <xf numFmtId="168" fontId="10" fillId="0" borderId="28" xfId="0" applyNumberFormat="1" applyFont="1" applyBorder="1" applyAlignment="1" applyProtection="1">
      <alignment vertical="center" wrapText="1"/>
      <protection hidden="1"/>
    </xf>
    <xf numFmtId="168" fontId="10" fillId="0" borderId="14" xfId="0" applyNumberFormat="1" applyFont="1" applyBorder="1" applyAlignment="1" applyProtection="1">
      <alignment vertical="center" wrapText="1"/>
      <protection hidden="1"/>
    </xf>
    <xf numFmtId="0" fontId="6" fillId="0" borderId="21" xfId="0" applyFont="1" applyBorder="1" applyAlignment="1" applyProtection="1">
      <alignment horizontal="center" wrapText="1"/>
      <protection hidden="1"/>
    </xf>
    <xf numFmtId="0" fontId="6" fillId="0" borderId="18" xfId="0" applyFont="1" applyBorder="1" applyAlignment="1" applyProtection="1">
      <alignment horizontal="center" wrapText="1"/>
      <protection hidden="1"/>
    </xf>
    <xf numFmtId="0" fontId="6" fillId="0" borderId="14" xfId="0" applyFont="1" applyBorder="1" applyAlignment="1" applyProtection="1">
      <alignment horizontal="center" wrapText="1"/>
      <protection hidden="1"/>
    </xf>
    <xf numFmtId="0" fontId="20" fillId="0" borderId="35" xfId="0" applyFont="1" applyBorder="1" applyAlignment="1" applyProtection="1">
      <alignment horizontal="center" vertical="center" wrapText="1"/>
      <protection hidden="1"/>
    </xf>
    <xf numFmtId="0" fontId="20" fillId="0" borderId="20" xfId="0" applyFont="1" applyBorder="1" applyAlignment="1" applyProtection="1">
      <alignment horizontal="center" vertical="center" wrapText="1"/>
      <protection hidden="1"/>
    </xf>
    <xf numFmtId="0" fontId="20" fillId="0" borderId="33" xfId="0" applyFont="1" applyBorder="1" applyAlignment="1" applyProtection="1">
      <alignment horizontal="center" vertical="center" wrapText="1"/>
      <protection hidden="1"/>
    </xf>
    <xf numFmtId="0" fontId="8" fillId="0" borderId="31" xfId="0" applyFont="1" applyBorder="1" applyAlignment="1" applyProtection="1">
      <alignment horizontal="center"/>
      <protection hidden="1"/>
    </xf>
    <xf numFmtId="0" fontId="24" fillId="0" borderId="46" xfId="0" applyFont="1" applyBorder="1" applyAlignment="1" applyProtection="1">
      <alignment horizontal="left" wrapText="1"/>
      <protection hidden="1"/>
    </xf>
    <xf numFmtId="0" fontId="24" fillId="0" borderId="19" xfId="0" applyFont="1" applyBorder="1" applyAlignment="1" applyProtection="1">
      <alignment horizontal="left" wrapText="1"/>
      <protection hidden="1"/>
    </xf>
    <xf numFmtId="0" fontId="24" fillId="0" borderId="40" xfId="0" applyFont="1" applyBorder="1" applyAlignment="1" applyProtection="1">
      <alignment horizontal="left" wrapText="1"/>
      <protection hidden="1"/>
    </xf>
    <xf numFmtId="0" fontId="6" fillId="0" borderId="56" xfId="0" applyFont="1" applyBorder="1" applyAlignment="1" applyProtection="1">
      <alignment horizontal="center" vertical="center" wrapText="1"/>
      <protection hidden="1"/>
    </xf>
    <xf numFmtId="0" fontId="6" fillId="0" borderId="53" xfId="0" applyFont="1" applyBorder="1" applyAlignment="1" applyProtection="1">
      <alignment horizontal="center" vertical="center" wrapText="1"/>
      <protection hidden="1"/>
    </xf>
    <xf numFmtId="0" fontId="6" fillId="0" borderId="49" xfId="0" applyFont="1" applyBorder="1" applyAlignment="1" applyProtection="1">
      <alignment horizontal="center" vertical="center" wrapText="1"/>
      <protection hidden="1"/>
    </xf>
    <xf numFmtId="0" fontId="10" fillId="0" borderId="51" xfId="0" applyFont="1" applyBorder="1" applyAlignment="1" applyProtection="1">
      <alignment horizontal="left"/>
      <protection hidden="1"/>
    </xf>
    <xf numFmtId="0" fontId="10" fillId="0" borderId="42" xfId="0" applyFont="1" applyBorder="1" applyAlignment="1" applyProtection="1">
      <alignment horizontal="left"/>
      <protection hidden="1"/>
    </xf>
    <xf numFmtId="44" fontId="10" fillId="0" borderId="1" xfId="0" applyNumberFormat="1" applyFont="1" applyBorder="1" applyAlignment="1" applyProtection="1">
      <alignment horizontal="center" vertical="center"/>
      <protection hidden="1"/>
    </xf>
    <xf numFmtId="44" fontId="10" fillId="0" borderId="0" xfId="0" applyNumberFormat="1" applyFont="1" applyAlignment="1" applyProtection="1">
      <alignment horizontal="center" vertical="center"/>
      <protection hidden="1"/>
    </xf>
    <xf numFmtId="44" fontId="10" fillId="0" borderId="3" xfId="0" applyNumberFormat="1" applyFont="1" applyBorder="1" applyAlignment="1" applyProtection="1">
      <alignment horizontal="center" vertical="center"/>
      <protection hidden="1"/>
    </xf>
    <xf numFmtId="166" fontId="10" fillId="0" borderId="1" xfId="0" applyNumberFormat="1" applyFont="1" applyBorder="1" applyAlignment="1" applyProtection="1">
      <alignment horizontal="left" vertical="center"/>
      <protection hidden="1"/>
    </xf>
    <xf numFmtId="166" fontId="10" fillId="0" borderId="0" xfId="0" applyNumberFormat="1" applyFont="1" applyAlignment="1" applyProtection="1">
      <alignment horizontal="left" vertical="center"/>
      <protection hidden="1"/>
    </xf>
    <xf numFmtId="0" fontId="6" fillId="0" borderId="3" xfId="0" applyFont="1" applyBorder="1" applyAlignment="1">
      <alignment horizontal="right"/>
    </xf>
    <xf numFmtId="0" fontId="10" fillId="0" borderId="2" xfId="0" applyFont="1" applyBorder="1" applyAlignment="1" applyProtection="1">
      <alignment horizontal="left"/>
      <protection hidden="1"/>
    </xf>
    <xf numFmtId="0" fontId="10" fillId="0" borderId="31" xfId="0" applyFont="1" applyBorder="1" applyAlignment="1" applyProtection="1">
      <alignment horizontal="left"/>
      <protection hidden="1"/>
    </xf>
    <xf numFmtId="49" fontId="7" fillId="0" borderId="35" xfId="0" applyNumberFormat="1"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6" fillId="0" borderId="27" xfId="0" applyFont="1" applyBorder="1" applyAlignment="1" applyProtection="1">
      <alignment horizontal="center"/>
      <protection hidden="1"/>
    </xf>
    <xf numFmtId="0" fontId="6" fillId="0" borderId="0" xfId="0" applyFont="1" applyAlignment="1" applyProtection="1">
      <alignment horizontal="center"/>
      <protection hidden="1"/>
    </xf>
    <xf numFmtId="0" fontId="6" fillId="0" borderId="27" xfId="0" applyFont="1" applyBorder="1" applyAlignment="1" applyProtection="1">
      <alignment horizontal="center" wrapText="1"/>
      <protection hidden="1"/>
    </xf>
    <xf numFmtId="0" fontId="6" fillId="0" borderId="0" xfId="0" applyFont="1" applyAlignment="1" applyProtection="1">
      <alignment horizontal="center" wrapText="1"/>
      <protection hidden="1"/>
    </xf>
    <xf numFmtId="0" fontId="10" fillId="0" borderId="4" xfId="0" applyFont="1" applyBorder="1" applyAlignment="1" applyProtection="1">
      <alignment horizontal="left"/>
      <protection hidden="1"/>
    </xf>
    <xf numFmtId="0" fontId="2" fillId="0" borderId="48" xfId="0" applyFont="1" applyBorder="1" applyAlignment="1">
      <alignment horizontal="right"/>
    </xf>
    <xf numFmtId="0" fontId="2" fillId="0" borderId="31" xfId="0" applyFont="1" applyBorder="1" applyAlignment="1">
      <alignment horizontal="right"/>
    </xf>
    <xf numFmtId="0" fontId="2" fillId="0" borderId="41" xfId="0" applyFont="1" applyBorder="1" applyAlignment="1">
      <alignment horizontal="right"/>
    </xf>
    <xf numFmtId="0" fontId="16" fillId="0" borderId="50" xfId="0" applyFont="1" applyBorder="1" applyAlignment="1" applyProtection="1">
      <alignment horizontal="left"/>
      <protection locked="0"/>
    </xf>
    <xf numFmtId="0" fontId="16" fillId="0" borderId="53"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0" fillId="0" borderId="1" xfId="0" applyBorder="1" applyAlignment="1">
      <alignment horizontal="center"/>
    </xf>
    <xf numFmtId="0" fontId="0" fillId="0" borderId="3" xfId="0" applyBorder="1" applyAlignment="1">
      <alignment horizontal="center"/>
    </xf>
    <xf numFmtId="0" fontId="5" fillId="0" borderId="51" xfId="0" applyFont="1" applyBorder="1" applyAlignment="1">
      <alignment horizontal="right"/>
    </xf>
    <xf numFmtId="0" fontId="6" fillId="0" borderId="48" xfId="0" applyFont="1" applyBorder="1" applyAlignment="1" applyProtection="1">
      <alignment horizontal="center"/>
      <protection hidden="1"/>
    </xf>
    <xf numFmtId="0" fontId="6" fillId="0" borderId="31" xfId="0" applyFont="1" applyBorder="1" applyAlignment="1" applyProtection="1">
      <alignment horizontal="center"/>
      <protection hidden="1"/>
    </xf>
    <xf numFmtId="44" fontId="10" fillId="0" borderId="56" xfId="0" applyNumberFormat="1" applyFont="1" applyBorder="1" applyAlignment="1" applyProtection="1">
      <alignment horizontal="left"/>
      <protection locked="0"/>
    </xf>
    <xf numFmtId="44" fontId="10" fillId="0" borderId="53" xfId="0" applyNumberFormat="1" applyFont="1" applyBorder="1" applyAlignment="1" applyProtection="1">
      <alignment horizontal="left"/>
      <protection locked="0"/>
    </xf>
    <xf numFmtId="0" fontId="10" fillId="0" borderId="18"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8" fillId="0" borderId="43" xfId="0" applyFont="1" applyBorder="1" applyAlignment="1" applyProtection="1">
      <alignment horizontal="center"/>
      <protection hidden="1"/>
    </xf>
    <xf numFmtId="0" fontId="8" fillId="0" borderId="42" xfId="0" applyFont="1" applyBorder="1" applyAlignment="1" applyProtection="1">
      <alignment horizontal="center"/>
      <protection hidden="1"/>
    </xf>
    <xf numFmtId="0" fontId="4" fillId="0" borderId="29" xfId="0" applyFont="1" applyBorder="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38" fillId="0" borderId="0" xfId="0" applyFont="1" applyAlignment="1">
      <alignment horizontal="left" wrapText="1"/>
    </xf>
    <xf numFmtId="0" fontId="8" fillId="0" borderId="0" xfId="0" applyFont="1" applyAlignment="1" applyProtection="1">
      <alignment horizontal="center"/>
      <protection hidden="1"/>
    </xf>
    <xf numFmtId="0" fontId="4" fillId="0" borderId="0" xfId="0" applyFont="1" applyAlignment="1">
      <alignment horizontal="center"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4" fillId="0" borderId="46" xfId="0" applyFont="1" applyBorder="1" applyAlignment="1">
      <alignment horizontal="center" vertical="center" wrapText="1"/>
    </xf>
    <xf numFmtId="0" fontId="4" fillId="0" borderId="40" xfId="0" applyFont="1" applyBorder="1" applyAlignment="1">
      <alignment horizontal="center" vertical="center" wrapText="1"/>
    </xf>
    <xf numFmtId="0" fontId="13" fillId="0" borderId="31" xfId="0" applyFont="1" applyBorder="1" applyAlignment="1" applyProtection="1">
      <alignment horizontal="left" vertical="center"/>
      <protection hidden="1"/>
    </xf>
    <xf numFmtId="0" fontId="18" fillId="0" borderId="42" xfId="0" applyFont="1" applyBorder="1" applyAlignment="1" applyProtection="1">
      <alignment horizontal="left"/>
      <protection hidden="1"/>
    </xf>
    <xf numFmtId="0" fontId="18" fillId="0" borderId="0" xfId="0" applyFont="1" applyAlignment="1" applyProtection="1">
      <alignment horizontal="left"/>
      <protection hidden="1"/>
    </xf>
    <xf numFmtId="0" fontId="6" fillId="0" borderId="51" xfId="0" applyFont="1" applyBorder="1" applyAlignment="1" applyProtection="1">
      <alignment horizontal="center" vertical="center" wrapText="1"/>
      <protection hidden="1"/>
    </xf>
    <xf numFmtId="0" fontId="6" fillId="0" borderId="55"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54" xfId="0" applyFont="1" applyBorder="1" applyAlignment="1" applyProtection="1">
      <alignment horizontal="center" vertical="center" wrapText="1"/>
      <protection hidden="1"/>
    </xf>
    <xf numFmtId="0" fontId="6" fillId="0" borderId="57"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32" fillId="3" borderId="17" xfId="0" applyFont="1" applyFill="1" applyBorder="1" applyAlignment="1">
      <alignment horizontal="center" vertical="center" wrapText="1"/>
    </xf>
    <xf numFmtId="0" fontId="32" fillId="3" borderId="38" xfId="0" applyFont="1" applyFill="1" applyBorder="1" applyAlignment="1">
      <alignment horizontal="center" vertical="center" wrapText="1"/>
    </xf>
    <xf numFmtId="0" fontId="21" fillId="0" borderId="0" xfId="0" applyFont="1" applyAlignment="1" applyProtection="1">
      <alignment horizontal="left"/>
      <protection hidden="1"/>
    </xf>
    <xf numFmtId="0" fontId="5" fillId="0" borderId="51" xfId="0" applyFont="1" applyBorder="1" applyAlignment="1" applyProtection="1">
      <alignment horizontal="right"/>
      <protection hidden="1"/>
    </xf>
    <xf numFmtId="0" fontId="5" fillId="0" borderId="26" xfId="0" applyFont="1" applyBorder="1" applyAlignment="1" applyProtection="1">
      <alignment horizontal="right"/>
      <protection hidden="1"/>
    </xf>
    <xf numFmtId="44" fontId="10" fillId="2" borderId="58" xfId="0" applyNumberFormat="1" applyFont="1" applyFill="1" applyBorder="1" applyAlignment="1" applyProtection="1">
      <alignment horizontal="left"/>
      <protection hidden="1"/>
    </xf>
    <xf numFmtId="44" fontId="10" fillId="2" borderId="19" xfId="0" applyNumberFormat="1" applyFont="1" applyFill="1" applyBorder="1" applyAlignment="1" applyProtection="1">
      <alignment horizontal="left"/>
      <protection hidden="1"/>
    </xf>
    <xf numFmtId="44" fontId="10" fillId="2" borderId="30" xfId="0" applyNumberFormat="1" applyFont="1" applyFill="1" applyBorder="1" applyAlignment="1" applyProtection="1">
      <alignment horizontal="left"/>
      <protection hidden="1"/>
    </xf>
    <xf numFmtId="0" fontId="10" fillId="2" borderId="1" xfId="0" applyFont="1" applyFill="1" applyBorder="1" applyAlignment="1" applyProtection="1">
      <alignment horizontal="center"/>
      <protection hidden="1"/>
    </xf>
    <xf numFmtId="0" fontId="10" fillId="2" borderId="0" xfId="0" applyFont="1" applyFill="1" applyAlignment="1" applyProtection="1">
      <alignment horizontal="center"/>
      <protection hidden="1"/>
    </xf>
    <xf numFmtId="0" fontId="6" fillId="0" borderId="46" xfId="0" applyFont="1" applyBorder="1" applyAlignment="1" applyProtection="1">
      <alignment horizontal="center"/>
      <protection hidden="1"/>
    </xf>
    <xf numFmtId="0" fontId="6" fillId="0" borderId="19" xfId="0" applyFont="1" applyBorder="1" applyAlignment="1" applyProtection="1">
      <alignment horizontal="center"/>
      <protection hidden="1"/>
    </xf>
    <xf numFmtId="44" fontId="10" fillId="2" borderId="50" xfId="0" applyNumberFormat="1" applyFont="1" applyFill="1" applyBorder="1" applyAlignment="1" applyProtection="1">
      <alignment horizontal="center"/>
      <protection hidden="1"/>
    </xf>
    <xf numFmtId="44" fontId="10" fillId="2" borderId="17" xfId="0" applyNumberFormat="1" applyFont="1" applyFill="1" applyBorder="1" applyAlignment="1" applyProtection="1">
      <alignment horizontal="center"/>
      <protection hidden="1"/>
    </xf>
    <xf numFmtId="44" fontId="10" fillId="2" borderId="50" xfId="0" applyNumberFormat="1" applyFont="1" applyFill="1" applyBorder="1" applyAlignment="1" applyProtection="1">
      <alignment horizontal="left"/>
      <protection hidden="1"/>
    </xf>
    <xf numFmtId="44" fontId="10" fillId="2" borderId="17" xfId="0" applyNumberFormat="1" applyFont="1" applyFill="1" applyBorder="1" applyAlignment="1" applyProtection="1">
      <alignment horizontal="left"/>
      <protection hidden="1"/>
    </xf>
    <xf numFmtId="44" fontId="10" fillId="2" borderId="57" xfId="0" applyNumberFormat="1" applyFont="1" applyFill="1" applyBorder="1" applyAlignment="1" applyProtection="1">
      <alignment horizontal="left"/>
      <protection hidden="1"/>
    </xf>
    <xf numFmtId="0" fontId="0" fillId="2" borderId="2" xfId="0" applyFill="1" applyBorder="1" applyAlignment="1" applyProtection="1">
      <alignment horizontal="center"/>
      <protection hidden="1"/>
    </xf>
    <xf numFmtId="0" fontId="0" fillId="2" borderId="31" xfId="0" applyFill="1" applyBorder="1" applyAlignment="1" applyProtection="1">
      <alignment horizontal="center"/>
      <protection hidden="1"/>
    </xf>
    <xf numFmtId="0" fontId="14" fillId="0" borderId="35" xfId="1" applyFill="1" applyBorder="1" applyAlignment="1" applyProtection="1">
      <alignment horizontal="right" vertical="center"/>
      <protection hidden="1"/>
    </xf>
    <xf numFmtId="0" fontId="14" fillId="0" borderId="20" xfId="1" applyFill="1" applyBorder="1" applyAlignment="1" applyProtection="1">
      <alignment horizontal="right" vertical="center"/>
      <protection hidden="1"/>
    </xf>
    <xf numFmtId="49" fontId="7" fillId="0" borderId="20" xfId="0" applyNumberFormat="1" applyFont="1" applyBorder="1" applyAlignment="1" applyProtection="1">
      <alignment horizontal="center" vertical="center"/>
      <protection hidden="1"/>
    </xf>
    <xf numFmtId="49" fontId="7" fillId="0" borderId="36" xfId="0" applyNumberFormat="1" applyFont="1" applyBorder="1" applyAlignment="1" applyProtection="1">
      <alignment horizontal="left" vertical="center"/>
      <protection hidden="1"/>
    </xf>
    <xf numFmtId="0" fontId="10" fillId="0" borderId="15" xfId="0" applyFont="1" applyBorder="1" applyAlignment="1" applyProtection="1">
      <alignment horizontal="left" vertical="center" wrapText="1"/>
      <protection hidden="1"/>
    </xf>
    <xf numFmtId="0" fontId="0" fillId="2" borderId="52" xfId="0" applyFill="1" applyBorder="1" applyAlignment="1" applyProtection="1">
      <alignment horizontal="center" vertical="center"/>
      <protection hidden="1"/>
    </xf>
    <xf numFmtId="0" fontId="0" fillId="2" borderId="53" xfId="0" applyFill="1" applyBorder="1" applyAlignment="1" applyProtection="1">
      <alignment horizontal="center" vertical="center"/>
      <protection hidden="1"/>
    </xf>
    <xf numFmtId="0" fontId="2" fillId="2" borderId="27" xfId="0" applyFont="1" applyFill="1" applyBorder="1" applyAlignment="1" applyProtection="1">
      <alignment horizontal="right" vertical="center"/>
      <protection hidden="1"/>
    </xf>
    <xf numFmtId="0" fontId="2" fillId="2" borderId="0" xfId="0" applyFont="1" applyFill="1" applyAlignment="1" applyProtection="1">
      <alignment horizontal="right" vertical="center"/>
      <protection hidden="1"/>
    </xf>
    <xf numFmtId="0" fontId="8" fillId="0" borderId="1" xfId="0" applyFont="1" applyBorder="1" applyAlignment="1" applyProtection="1">
      <alignment horizontal="right"/>
      <protection hidden="1"/>
    </xf>
    <xf numFmtId="0" fontId="6" fillId="0" borderId="3" xfId="0" applyFont="1" applyBorder="1" applyAlignment="1" applyProtection="1">
      <alignment horizontal="right"/>
      <protection hidden="1"/>
    </xf>
    <xf numFmtId="0" fontId="5" fillId="0" borderId="1" xfId="0" applyFont="1" applyBorder="1" applyAlignment="1" applyProtection="1">
      <alignment horizontal="right"/>
      <protection hidden="1"/>
    </xf>
    <xf numFmtId="0" fontId="5" fillId="0" borderId="0" xfId="0" applyFont="1" applyAlignment="1" applyProtection="1">
      <alignment horizontal="right"/>
      <protection hidden="1"/>
    </xf>
    <xf numFmtId="0" fontId="10" fillId="2" borderId="50" xfId="0" applyFont="1" applyFill="1" applyBorder="1" applyAlignment="1" applyProtection="1">
      <alignment horizontal="left"/>
      <protection hidden="1"/>
    </xf>
    <xf numFmtId="0" fontId="10" fillId="2" borderId="17" xfId="0" applyFont="1" applyFill="1" applyBorder="1" applyAlignment="1" applyProtection="1">
      <alignment horizontal="left"/>
      <protection hidden="1"/>
    </xf>
    <xf numFmtId="0" fontId="2" fillId="2" borderId="27" xfId="0" applyFont="1" applyFill="1" applyBorder="1" applyAlignment="1" applyProtection="1">
      <alignment horizontal="right"/>
      <protection hidden="1"/>
    </xf>
    <xf numFmtId="0" fontId="2" fillId="2" borderId="0" xfId="0" applyFont="1" applyFill="1" applyAlignment="1" applyProtection="1">
      <alignment horizontal="right"/>
      <protection hidden="1"/>
    </xf>
    <xf numFmtId="0" fontId="2" fillId="2" borderId="54" xfId="0" applyFont="1" applyFill="1" applyBorder="1" applyAlignment="1" applyProtection="1">
      <alignment horizontal="right"/>
      <protection hidden="1"/>
    </xf>
    <xf numFmtId="0" fontId="2" fillId="2" borderId="43" xfId="0" applyFont="1" applyFill="1" applyBorder="1" applyAlignment="1" applyProtection="1">
      <alignment horizontal="right"/>
      <protection hidden="1"/>
    </xf>
    <xf numFmtId="0" fontId="2" fillId="2" borderId="42" xfId="0" applyFont="1" applyFill="1" applyBorder="1" applyAlignment="1" applyProtection="1">
      <alignment horizontal="right"/>
      <protection hidden="1"/>
    </xf>
    <xf numFmtId="0" fontId="2" fillId="2" borderId="55" xfId="0" applyFont="1" applyFill="1" applyBorder="1" applyAlignment="1" applyProtection="1">
      <alignment horizontal="right"/>
      <protection hidden="1"/>
    </xf>
    <xf numFmtId="0" fontId="0" fillId="0" borderId="1" xfId="0" applyBorder="1" applyAlignment="1" applyProtection="1">
      <alignment horizontal="center"/>
      <protection hidden="1"/>
    </xf>
    <xf numFmtId="0" fontId="0" fillId="0" borderId="3" xfId="0" applyBorder="1" applyAlignment="1" applyProtection="1">
      <alignment horizontal="center"/>
      <protection hidden="1"/>
    </xf>
    <xf numFmtId="44" fontId="10" fillId="2" borderId="2" xfId="0" applyNumberFormat="1" applyFont="1" applyFill="1" applyBorder="1" applyAlignment="1" applyProtection="1">
      <alignment horizontal="left"/>
      <protection hidden="1"/>
    </xf>
    <xf numFmtId="44" fontId="10" fillId="2" borderId="31" xfId="0" applyNumberFormat="1" applyFont="1" applyFill="1" applyBorder="1" applyAlignment="1" applyProtection="1">
      <alignment horizontal="left"/>
      <protection hidden="1"/>
    </xf>
    <xf numFmtId="44" fontId="10" fillId="0" borderId="22" xfId="0" applyNumberFormat="1" applyFont="1" applyBorder="1" applyAlignment="1" applyProtection="1">
      <alignment horizontal="left"/>
      <protection hidden="1"/>
    </xf>
    <xf numFmtId="44" fontId="10" fillId="0" borderId="20" xfId="0" applyNumberFormat="1" applyFont="1" applyBorder="1" applyAlignment="1" applyProtection="1">
      <alignment horizontal="left"/>
      <protection hidden="1"/>
    </xf>
    <xf numFmtId="44" fontId="10" fillId="2" borderId="2" xfId="0" applyNumberFormat="1" applyFont="1" applyFill="1" applyBorder="1" applyAlignment="1" applyProtection="1">
      <alignment horizontal="center"/>
      <protection hidden="1"/>
    </xf>
    <xf numFmtId="44" fontId="10" fillId="2" borderId="31" xfId="0" applyNumberFormat="1" applyFont="1" applyFill="1" applyBorder="1" applyAlignment="1" applyProtection="1">
      <alignment horizontal="center"/>
      <protection hidden="1"/>
    </xf>
    <xf numFmtId="0" fontId="5" fillId="0" borderId="2" xfId="0" applyFont="1" applyBorder="1" applyAlignment="1" applyProtection="1">
      <alignment horizontal="right"/>
      <protection hidden="1"/>
    </xf>
    <xf numFmtId="0" fontId="5" fillId="0" borderId="31" xfId="0" applyFont="1" applyBorder="1" applyAlignment="1" applyProtection="1">
      <alignment horizontal="right"/>
      <protection hidden="1"/>
    </xf>
    <xf numFmtId="0" fontId="5" fillId="0" borderId="58" xfId="0" applyFont="1" applyBorder="1" applyAlignment="1" applyProtection="1">
      <alignment horizontal="right" wrapText="1"/>
      <protection hidden="1"/>
    </xf>
    <xf numFmtId="0" fontId="5" fillId="0" borderId="40" xfId="0" applyFont="1" applyBorder="1" applyAlignment="1" applyProtection="1">
      <alignment horizontal="right" wrapText="1"/>
      <protection hidden="1"/>
    </xf>
    <xf numFmtId="0" fontId="5" fillId="0" borderId="28" xfId="0" applyFont="1" applyBorder="1" applyAlignment="1" applyProtection="1">
      <alignment horizontal="right"/>
      <protection hidden="1"/>
    </xf>
    <xf numFmtId="0" fontId="5" fillId="0" borderId="39" xfId="0" applyFont="1" applyBorder="1" applyAlignment="1" applyProtection="1">
      <alignment horizontal="right"/>
      <protection hidden="1"/>
    </xf>
    <xf numFmtId="0" fontId="2" fillId="2" borderId="48" xfId="0" applyFont="1" applyFill="1" applyBorder="1" applyAlignment="1" applyProtection="1">
      <alignment horizontal="right"/>
      <protection hidden="1"/>
    </xf>
    <xf numFmtId="0" fontId="2" fillId="2" borderId="31" xfId="0" applyFont="1" applyFill="1" applyBorder="1" applyAlignment="1" applyProtection="1">
      <alignment horizontal="right"/>
      <protection hidden="1"/>
    </xf>
    <xf numFmtId="0" fontId="2" fillId="2" borderId="41" xfId="0" applyFont="1" applyFill="1" applyBorder="1" applyAlignment="1" applyProtection="1">
      <alignment horizontal="right"/>
      <protection hidden="1"/>
    </xf>
    <xf numFmtId="0" fontId="5" fillId="0" borderId="4" xfId="0" applyFont="1" applyBorder="1" applyAlignment="1" applyProtection="1">
      <alignment horizontal="right"/>
      <protection hidden="1"/>
    </xf>
    <xf numFmtId="44" fontId="10" fillId="2" borderId="18" xfId="0" applyNumberFormat="1" applyFont="1" applyFill="1" applyBorder="1" applyAlignment="1" applyProtection="1">
      <alignment horizontal="left"/>
      <protection hidden="1"/>
    </xf>
    <xf numFmtId="0" fontId="5" fillId="0" borderId="3" xfId="0" applyFont="1" applyBorder="1" applyAlignment="1" applyProtection="1">
      <alignment horizontal="right"/>
      <protection hidden="1"/>
    </xf>
    <xf numFmtId="0" fontId="5" fillId="0" borderId="57" xfId="0" applyFont="1" applyBorder="1" applyAlignment="1" applyProtection="1">
      <alignment horizontal="right"/>
      <protection hidden="1"/>
    </xf>
    <xf numFmtId="0" fontId="5" fillId="0" borderId="37" xfId="0" applyFont="1" applyBorder="1" applyAlignment="1" applyProtection="1">
      <alignment horizontal="right"/>
      <protection hidden="1"/>
    </xf>
    <xf numFmtId="0" fontId="30" fillId="0" borderId="17" xfId="1" applyFont="1" applyBorder="1" applyAlignment="1" applyProtection="1">
      <alignment horizontal="left" vertical="top"/>
      <protection hidden="1"/>
    </xf>
    <xf numFmtId="0" fontId="30" fillId="0" borderId="15" xfId="1" applyFont="1" applyBorder="1" applyAlignment="1" applyProtection="1">
      <alignment horizontal="left" vertical="top"/>
      <protection hidden="1"/>
    </xf>
    <xf numFmtId="0" fontId="3" fillId="0" borderId="1" xfId="0" applyFont="1" applyBorder="1" applyAlignment="1" applyProtection="1">
      <alignment horizontal="left" vertical="top"/>
      <protection hidden="1"/>
    </xf>
    <xf numFmtId="0" fontId="3" fillId="0" borderId="0" xfId="0" applyFont="1" applyAlignment="1" applyProtection="1">
      <alignment horizontal="left" vertical="top"/>
      <protection hidden="1"/>
    </xf>
    <xf numFmtId="0" fontId="3" fillId="0" borderId="3" xfId="0" applyFont="1" applyBorder="1" applyAlignment="1" applyProtection="1">
      <alignment horizontal="left" vertical="top"/>
      <protection hidden="1"/>
    </xf>
    <xf numFmtId="0" fontId="2" fillId="2" borderId="29" xfId="0" applyFont="1" applyFill="1" applyBorder="1" applyAlignment="1" applyProtection="1">
      <alignment horizontal="right"/>
      <protection hidden="1"/>
    </xf>
    <xf numFmtId="0" fontId="2" fillId="2" borderId="30" xfId="0" applyFont="1" applyFill="1" applyBorder="1" applyAlignment="1" applyProtection="1">
      <alignment horizontal="right"/>
      <protection hidden="1"/>
    </xf>
    <xf numFmtId="0" fontId="2" fillId="2" borderId="37" xfId="0" applyFont="1" applyFill="1" applyBorder="1" applyAlignment="1" applyProtection="1">
      <alignment horizontal="right"/>
      <protection hidden="1"/>
    </xf>
    <xf numFmtId="0" fontId="2" fillId="2" borderId="3" xfId="0" applyFont="1" applyFill="1" applyBorder="1" applyAlignment="1" applyProtection="1">
      <alignment horizontal="right"/>
      <protection hidden="1"/>
    </xf>
    <xf numFmtId="44" fontId="10" fillId="2" borderId="46" xfId="0" applyNumberFormat="1" applyFont="1" applyFill="1" applyBorder="1" applyAlignment="1" applyProtection="1">
      <alignment horizontal="left" vertical="center"/>
      <protection hidden="1"/>
    </xf>
    <xf numFmtId="44" fontId="10" fillId="2" borderId="19" xfId="0" applyNumberFormat="1" applyFont="1" applyFill="1" applyBorder="1" applyAlignment="1" applyProtection="1">
      <alignment horizontal="left" vertical="center"/>
      <protection hidden="1"/>
    </xf>
    <xf numFmtId="44" fontId="10" fillId="0" borderId="47" xfId="0" applyNumberFormat="1" applyFont="1" applyBorder="1" applyAlignment="1" applyProtection="1">
      <alignment horizontal="left"/>
      <protection hidden="1"/>
    </xf>
    <xf numFmtId="44" fontId="10" fillId="0" borderId="17" xfId="0" applyNumberFormat="1" applyFont="1" applyBorder="1" applyAlignment="1" applyProtection="1">
      <alignment horizontal="left"/>
      <protection hidden="1"/>
    </xf>
    <xf numFmtId="164" fontId="0" fillId="2" borderId="27" xfId="0" applyNumberFormat="1" applyFill="1" applyBorder="1" applyAlignment="1" applyProtection="1">
      <alignment horizontal="center"/>
      <protection hidden="1"/>
    </xf>
    <xf numFmtId="164" fontId="0" fillId="2" borderId="0" xfId="0" applyNumberFormat="1" applyFill="1" applyAlignment="1" applyProtection="1">
      <alignment horizontal="center"/>
      <protection hidden="1"/>
    </xf>
    <xf numFmtId="164" fontId="0" fillId="2" borderId="3" xfId="0" applyNumberFormat="1" applyFill="1" applyBorder="1" applyAlignment="1" applyProtection="1">
      <alignment horizontal="center"/>
      <protection hidden="1"/>
    </xf>
    <xf numFmtId="0" fontId="6" fillId="0" borderId="40" xfId="0" applyFont="1" applyBorder="1" applyAlignment="1" applyProtection="1">
      <alignment horizontal="center"/>
      <protection hidden="1"/>
    </xf>
    <xf numFmtId="0" fontId="6" fillId="0" borderId="20" xfId="0" applyFont="1" applyBorder="1" applyAlignment="1" applyProtection="1">
      <alignment horizontal="center"/>
      <protection hidden="1"/>
    </xf>
    <xf numFmtId="0" fontId="6" fillId="0" borderId="36" xfId="0" applyFont="1" applyBorder="1" applyAlignment="1" applyProtection="1">
      <alignment horizontal="center"/>
      <protection hidden="1"/>
    </xf>
    <xf numFmtId="0" fontId="0" fillId="0" borderId="57" xfId="0" applyBorder="1" applyAlignment="1" applyProtection="1">
      <alignment horizontal="left"/>
      <protection hidden="1"/>
    </xf>
    <xf numFmtId="0" fontId="0" fillId="0" borderId="30" xfId="0" applyBorder="1" applyAlignment="1" applyProtection="1">
      <alignment horizontal="left"/>
      <protection hidden="1"/>
    </xf>
    <xf numFmtId="0" fontId="31" fillId="0" borderId="43" xfId="1" applyFont="1" applyFill="1" applyBorder="1" applyAlignment="1" applyProtection="1">
      <alignment horizontal="center" vertical="center" wrapText="1"/>
      <protection hidden="1"/>
    </xf>
    <xf numFmtId="0" fontId="31" fillId="0" borderId="42" xfId="1" applyFont="1" applyFill="1" applyBorder="1" applyAlignment="1" applyProtection="1">
      <alignment horizontal="center" vertical="center" wrapText="1"/>
      <protection hidden="1"/>
    </xf>
    <xf numFmtId="0" fontId="31" fillId="0" borderId="27" xfId="1" applyFont="1" applyFill="1" applyBorder="1" applyAlignment="1" applyProtection="1">
      <alignment horizontal="center" vertical="center" wrapText="1"/>
      <protection hidden="1"/>
    </xf>
    <xf numFmtId="0" fontId="31" fillId="0" borderId="0" xfId="1" applyFont="1" applyFill="1" applyBorder="1" applyAlignment="1" applyProtection="1">
      <alignment horizontal="center" vertical="center" wrapText="1"/>
      <protection hidden="1"/>
    </xf>
    <xf numFmtId="0" fontId="31" fillId="0" borderId="48" xfId="1" applyFont="1" applyFill="1" applyBorder="1" applyAlignment="1" applyProtection="1">
      <alignment horizontal="center" vertical="center" wrapText="1"/>
      <protection hidden="1"/>
    </xf>
    <xf numFmtId="0" fontId="31" fillId="0" borderId="31" xfId="1" applyFont="1" applyFill="1" applyBorder="1" applyAlignment="1" applyProtection="1">
      <alignment horizontal="center" vertical="center" wrapText="1"/>
      <protection hidden="1"/>
    </xf>
    <xf numFmtId="0" fontId="2" fillId="0" borderId="48" xfId="0" applyFont="1" applyBorder="1" applyAlignment="1" applyProtection="1">
      <alignment horizontal="right"/>
      <protection hidden="1"/>
    </xf>
    <xf numFmtId="0" fontId="2" fillId="0" borderId="31" xfId="0" applyFont="1" applyBorder="1" applyAlignment="1" applyProtection="1">
      <alignment horizontal="right"/>
      <protection hidden="1"/>
    </xf>
    <xf numFmtId="0" fontId="2" fillId="0" borderId="41" xfId="0" applyFont="1" applyBorder="1" applyAlignment="1" applyProtection="1">
      <alignment horizontal="right"/>
      <protection hidden="1"/>
    </xf>
    <xf numFmtId="0" fontId="2" fillId="0" borderId="42" xfId="0" applyFont="1" applyBorder="1" applyAlignment="1" applyProtection="1">
      <alignment horizontal="right"/>
      <protection hidden="1"/>
    </xf>
    <xf numFmtId="0" fontId="2" fillId="0" borderId="0" xfId="0" applyFont="1" applyAlignment="1" applyProtection="1">
      <alignment horizontal="right"/>
      <protection hidden="1"/>
    </xf>
    <xf numFmtId="0" fontId="12" fillId="0" borderId="1" xfId="0" applyFont="1" applyBorder="1" applyAlignment="1" applyProtection="1">
      <alignment horizontal="right"/>
      <protection hidden="1"/>
    </xf>
    <xf numFmtId="0" fontId="12" fillId="0" borderId="0" xfId="0" applyFont="1" applyAlignment="1" applyProtection="1">
      <alignment horizontal="right"/>
      <protection hidden="1"/>
    </xf>
    <xf numFmtId="0" fontId="3" fillId="0" borderId="1" xfId="0" applyFont="1" applyBorder="1" applyAlignment="1" applyProtection="1">
      <alignment horizontal="left"/>
      <protection hidden="1"/>
    </xf>
    <xf numFmtId="0" fontId="3" fillId="0" borderId="0" xfId="0" applyFont="1" applyAlignment="1" applyProtection="1">
      <alignment horizontal="left"/>
      <protection hidden="1"/>
    </xf>
    <xf numFmtId="0" fontId="3" fillId="0" borderId="51" xfId="0" applyFont="1" applyBorder="1" applyAlignment="1" applyProtection="1">
      <alignment horizontal="left"/>
      <protection hidden="1"/>
    </xf>
    <xf numFmtId="0" fontId="3" fillId="0" borderId="42" xfId="0" applyFont="1" applyBorder="1" applyAlignment="1" applyProtection="1">
      <alignment horizontal="left"/>
      <protection hidden="1"/>
    </xf>
    <xf numFmtId="0" fontId="0" fillId="0" borderId="11" xfId="0" applyBorder="1" applyAlignment="1" applyProtection="1">
      <alignment horizontal="left"/>
      <protection hidden="1"/>
    </xf>
    <xf numFmtId="44" fontId="10" fillId="2" borderId="28" xfId="0" applyNumberFormat="1" applyFont="1" applyFill="1" applyBorder="1" applyAlignment="1" applyProtection="1">
      <alignment horizontal="left"/>
      <protection hidden="1"/>
    </xf>
    <xf numFmtId="0" fontId="8" fillId="0" borderId="46" xfId="0" applyFont="1" applyBorder="1" applyAlignment="1" applyProtection="1">
      <alignment horizontal="right"/>
      <protection hidden="1"/>
    </xf>
    <xf numFmtId="0" fontId="8" fillId="0" borderId="40" xfId="0" applyFont="1" applyBorder="1" applyAlignment="1" applyProtection="1">
      <alignment horizontal="right"/>
      <protection hidden="1"/>
    </xf>
    <xf numFmtId="0" fontId="16" fillId="0" borderId="17" xfId="0" applyFont="1" applyBorder="1" applyAlignment="1" applyProtection="1">
      <alignment horizontal="left"/>
      <protection hidden="1"/>
    </xf>
    <xf numFmtId="0" fontId="5" fillId="0" borderId="0" xfId="0" applyFont="1" applyAlignment="1" applyProtection="1">
      <alignment horizontal="left" vertical="top"/>
      <protection hidden="1"/>
    </xf>
    <xf numFmtId="0" fontId="5" fillId="0" borderId="54" xfId="0" applyFont="1" applyBorder="1" applyAlignment="1" applyProtection="1">
      <alignment horizontal="left" vertical="top"/>
      <protection hidden="1"/>
    </xf>
    <xf numFmtId="0" fontId="5" fillId="0" borderId="51" xfId="0" applyFont="1" applyBorder="1" applyAlignment="1" applyProtection="1">
      <alignment horizontal="left" vertical="top"/>
      <protection hidden="1"/>
    </xf>
    <xf numFmtId="0" fontId="5" fillId="0" borderId="42" xfId="0" applyFont="1" applyBorder="1" applyAlignment="1" applyProtection="1">
      <alignment horizontal="left" vertical="top"/>
      <protection hidden="1"/>
    </xf>
    <xf numFmtId="0" fontId="6" fillId="0" borderId="2" xfId="0" applyFont="1" applyBorder="1" applyAlignment="1" applyProtection="1">
      <alignment horizontal="right"/>
      <protection hidden="1"/>
    </xf>
    <xf numFmtId="0" fontId="6" fillId="0" borderId="4" xfId="0" applyFont="1" applyBorder="1" applyAlignment="1" applyProtection="1">
      <alignment horizontal="right"/>
      <protection hidden="1"/>
    </xf>
    <xf numFmtId="0" fontId="2" fillId="0" borderId="20" xfId="0" applyFont="1" applyBorder="1" applyAlignment="1" applyProtection="1">
      <alignment horizontal="left"/>
      <protection hidden="1"/>
    </xf>
    <xf numFmtId="0" fontId="16" fillId="0" borderId="50" xfId="0" applyFont="1" applyBorder="1" applyAlignment="1" applyProtection="1">
      <alignment horizontal="left"/>
      <protection hidden="1"/>
    </xf>
    <xf numFmtId="0" fontId="16" fillId="0" borderId="53" xfId="0" applyFont="1" applyBorder="1" applyAlignment="1" applyProtection="1">
      <alignment horizontal="left"/>
      <protection hidden="1"/>
    </xf>
    <xf numFmtId="0" fontId="16" fillId="0" borderId="49" xfId="0" applyFont="1" applyBorder="1" applyAlignment="1" applyProtection="1">
      <alignment horizontal="left"/>
      <protection hidden="1"/>
    </xf>
    <xf numFmtId="44" fontId="10" fillId="0" borderId="30" xfId="0" applyNumberFormat="1" applyFont="1" applyBorder="1" applyAlignment="1" applyProtection="1">
      <alignment horizontal="right"/>
      <protection hidden="1"/>
    </xf>
    <xf numFmtId="44" fontId="10" fillId="0" borderId="37" xfId="0" applyNumberFormat="1" applyFont="1" applyBorder="1" applyAlignment="1" applyProtection="1">
      <alignment horizontal="right"/>
      <protection hidden="1"/>
    </xf>
    <xf numFmtId="44" fontId="10" fillId="2" borderId="18" xfId="0" applyNumberFormat="1" applyFont="1" applyFill="1" applyBorder="1" applyAlignment="1" applyProtection="1">
      <alignment horizontal="right"/>
      <protection hidden="1"/>
    </xf>
    <xf numFmtId="44" fontId="10" fillId="2" borderId="39" xfId="0" applyNumberFormat="1" applyFont="1" applyFill="1" applyBorder="1" applyAlignment="1" applyProtection="1">
      <alignment horizontal="right"/>
      <protection hidden="1"/>
    </xf>
    <xf numFmtId="0" fontId="22" fillId="0" borderId="0" xfId="0" applyFont="1" applyAlignment="1" applyProtection="1">
      <alignment horizontal="left" vertical="top" wrapText="1"/>
      <protection hidden="1"/>
    </xf>
    <xf numFmtId="0" fontId="5" fillId="0" borderId="52" xfId="0" applyFont="1" applyBorder="1" applyAlignment="1" applyProtection="1">
      <alignment horizontal="left" vertical="top"/>
      <protection hidden="1"/>
    </xf>
    <xf numFmtId="0" fontId="5" fillId="0" borderId="53" xfId="0" applyFont="1" applyBorder="1" applyAlignment="1" applyProtection="1">
      <alignment horizontal="left" vertical="top"/>
      <protection hidden="1"/>
    </xf>
    <xf numFmtId="44" fontId="10" fillId="2" borderId="21" xfId="0" applyNumberFormat="1" applyFont="1" applyFill="1" applyBorder="1" applyAlignment="1" applyProtection="1">
      <alignment horizontal="left"/>
      <protection hidden="1"/>
    </xf>
    <xf numFmtId="44" fontId="10" fillId="2" borderId="46" xfId="0" applyNumberFormat="1" applyFont="1" applyFill="1" applyBorder="1" applyAlignment="1" applyProtection="1">
      <alignment horizontal="left"/>
      <protection hidden="1"/>
    </xf>
    <xf numFmtId="44" fontId="10" fillId="2" borderId="48" xfId="0" applyNumberFormat="1" applyFont="1" applyFill="1" applyBorder="1" applyAlignment="1" applyProtection="1">
      <alignment horizontal="left"/>
      <protection hidden="1"/>
    </xf>
    <xf numFmtId="0" fontId="4" fillId="0" borderId="0" xfId="0" applyFont="1" applyAlignment="1" applyProtection="1">
      <alignment horizontal="center"/>
      <protection hidden="1"/>
    </xf>
    <xf numFmtId="0" fontId="4" fillId="0" borderId="3" xfId="0" applyFont="1" applyBorder="1" applyAlignment="1" applyProtection="1">
      <alignment horizontal="center"/>
      <protection hidden="1"/>
    </xf>
    <xf numFmtId="0" fontId="4" fillId="0" borderId="31" xfId="0" applyFont="1" applyBorder="1" applyAlignment="1" applyProtection="1">
      <alignment horizontal="center"/>
      <protection hidden="1"/>
    </xf>
    <xf numFmtId="0" fontId="4" fillId="0" borderId="4" xfId="0" applyFont="1" applyBorder="1" applyAlignment="1" applyProtection="1">
      <alignment horizontal="center"/>
      <protection hidden="1"/>
    </xf>
    <xf numFmtId="0" fontId="30" fillId="0" borderId="50" xfId="1" applyFont="1" applyFill="1" applyBorder="1" applyAlignment="1" applyProtection="1">
      <alignment horizontal="left" vertical="top"/>
      <protection hidden="1"/>
    </xf>
    <xf numFmtId="0" fontId="30" fillId="0" borderId="17" xfId="1" applyFont="1" applyFill="1" applyBorder="1" applyAlignment="1" applyProtection="1">
      <alignment horizontal="left" vertical="top"/>
      <protection hidden="1"/>
    </xf>
    <xf numFmtId="0" fontId="6" fillId="0" borderId="44" xfId="0" applyFont="1" applyBorder="1" applyAlignment="1">
      <alignment horizontal="center"/>
    </xf>
    <xf numFmtId="169" fontId="10" fillId="0" borderId="22" xfId="0" applyNumberFormat="1" applyFont="1" applyBorder="1" applyAlignment="1" applyProtection="1">
      <alignment horizontal="center"/>
      <protection locked="0"/>
    </xf>
    <xf numFmtId="169" fontId="10" fillId="0" borderId="20" xfId="0" applyNumberFormat="1" applyFont="1" applyBorder="1" applyAlignment="1" applyProtection="1">
      <alignment horizontal="center"/>
      <protection locked="0"/>
    </xf>
    <xf numFmtId="169" fontId="10" fillId="0" borderId="33" xfId="0" applyNumberFormat="1" applyFont="1" applyBorder="1" applyAlignment="1" applyProtection="1">
      <alignment horizontal="center"/>
      <protection locked="0"/>
    </xf>
    <xf numFmtId="169" fontId="10" fillId="0" borderId="47" xfId="0" applyNumberFormat="1" applyFont="1" applyBorder="1" applyAlignment="1" applyProtection="1">
      <alignment horizontal="center"/>
      <protection locked="0"/>
    </xf>
    <xf numFmtId="169" fontId="10" fillId="0" borderId="17" xfId="0" applyNumberFormat="1" applyFont="1" applyBorder="1" applyAlignment="1" applyProtection="1">
      <alignment horizontal="center"/>
      <protection locked="0"/>
    </xf>
    <xf numFmtId="169" fontId="10" fillId="0" borderId="15" xfId="0" applyNumberFormat="1" applyFont="1" applyBorder="1" applyAlignment="1" applyProtection="1">
      <alignment horizontal="center"/>
      <protection locked="0"/>
    </xf>
    <xf numFmtId="169" fontId="10" fillId="0" borderId="21" xfId="0" applyNumberFormat="1" applyFont="1" applyBorder="1" applyAlignment="1" applyProtection="1">
      <alignment horizontal="center"/>
      <protection locked="0"/>
    </xf>
    <xf numFmtId="169" fontId="10" fillId="0" borderId="18" xfId="0" applyNumberFormat="1" applyFont="1" applyBorder="1" applyAlignment="1" applyProtection="1">
      <alignment horizontal="center"/>
      <protection locked="0"/>
    </xf>
    <xf numFmtId="169" fontId="10" fillId="0" borderId="14" xfId="0" applyNumberFormat="1" applyFont="1" applyBorder="1" applyAlignment="1" applyProtection="1">
      <alignment horizontal="center"/>
      <protection locked="0"/>
    </xf>
  </cellXfs>
  <cellStyles count="2">
    <cellStyle name="Hyperlink" xfId="1" builtinId="8"/>
    <cellStyle name="Normal" xfId="0" builtinId="0"/>
  </cellStyles>
  <dxfs count="256">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fill>
        <patternFill patternType="none">
          <bgColor indexed="65"/>
        </patternFill>
      </fill>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ill>
        <patternFill>
          <bgColor indexed="15"/>
        </patternFill>
      </fill>
    </dxf>
    <dxf>
      <font>
        <b/>
        <i val="0"/>
        <condense val="0"/>
        <extend val="0"/>
        <color indexed="10"/>
      </font>
    </dxf>
    <dxf>
      <fill>
        <patternFill>
          <bgColor indexed="15"/>
        </patternFill>
      </fill>
    </dxf>
    <dxf>
      <font>
        <b/>
        <i/>
        <condense val="0"/>
        <extend val="0"/>
        <color indexed="10"/>
      </font>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ont>
        <b/>
        <i/>
        <condense val="0"/>
        <extend val="0"/>
        <color indexed="10"/>
      </font>
    </dxf>
    <dxf>
      <font>
        <b val="0"/>
        <i val="0"/>
        <condense val="0"/>
        <extend val="0"/>
        <color auto="1"/>
      </font>
      <fill>
        <patternFill>
          <bgColor indexed="15"/>
        </patternFill>
      </fill>
    </dxf>
    <dxf>
      <fill>
        <patternFill>
          <bgColor indexed="15"/>
        </patternFill>
      </fill>
    </dxf>
    <dxf>
      <fill>
        <patternFill>
          <bgColor indexed="15"/>
        </patternFill>
      </fill>
    </dxf>
    <dxf>
      <fill>
        <patternFill>
          <bgColor indexed="15"/>
        </patternFill>
      </fill>
    </dxf>
    <dxf>
      <font>
        <b/>
        <i val="0"/>
        <condense val="0"/>
        <extend val="0"/>
      </font>
    </dxf>
    <dxf>
      <font>
        <b/>
        <i val="0"/>
        <condense val="0"/>
        <extend val="0"/>
      </font>
    </dxf>
    <dxf>
      <font>
        <b val="0"/>
        <i/>
        <condense val="0"/>
        <extend val="0"/>
        <color indexed="12"/>
      </font>
    </dxf>
    <dxf>
      <font>
        <b/>
        <i val="0"/>
        <condense val="0"/>
        <extend val="0"/>
        <color auto="1"/>
      </font>
    </dxf>
    <dxf>
      <font>
        <b val="0"/>
        <i/>
        <condense val="0"/>
        <extend val="0"/>
        <color indexed="12"/>
      </font>
    </dxf>
    <dxf>
      <font>
        <b/>
        <i/>
        <condense val="0"/>
        <extend val="0"/>
        <color indexed="12"/>
      </font>
    </dxf>
    <dxf>
      <font>
        <b/>
        <i val="0"/>
        <condense val="0"/>
        <extend val="0"/>
        <color auto="1"/>
      </font>
    </dxf>
    <dxf>
      <font>
        <b val="0"/>
        <i val="0"/>
        <condense val="0"/>
        <extend val="0"/>
        <color auto="1"/>
      </font>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44"/>
        </patternFill>
      </fill>
    </dxf>
    <dxf>
      <fill>
        <patternFill>
          <bgColor indexed="15"/>
        </patternFill>
      </fill>
    </dxf>
    <dxf>
      <fill>
        <patternFill>
          <bgColor indexed="15"/>
        </patternFill>
      </fill>
    </dxf>
    <dxf>
      <fill>
        <patternFill>
          <bgColor indexed="15"/>
        </patternFill>
      </fill>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lor rgb="FFFF000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patternType="darkUp"/>
      </fill>
    </dxf>
    <dxf>
      <font>
        <b/>
        <i val="0"/>
        <condense val="0"/>
        <extend val="0"/>
      </font>
    </dxf>
    <dxf>
      <font>
        <b/>
        <i val="0"/>
        <condense val="0"/>
        <extend val="0"/>
      </font>
    </dxf>
    <dxf>
      <font>
        <b val="0"/>
        <i/>
        <condense val="0"/>
        <extend val="0"/>
        <color indexed="12"/>
      </font>
    </dxf>
    <dxf>
      <font>
        <b/>
        <i val="0"/>
        <condense val="0"/>
        <extend val="0"/>
        <color auto="1"/>
      </font>
    </dxf>
    <dxf>
      <font>
        <b val="0"/>
        <i/>
        <condense val="0"/>
        <extend val="0"/>
        <color indexed="12"/>
      </font>
    </dxf>
    <dxf>
      <font>
        <b/>
        <i/>
        <condense val="0"/>
        <extend val="0"/>
        <color indexed="12"/>
      </font>
    </dxf>
    <dxf>
      <font>
        <b/>
        <i val="0"/>
        <condense val="0"/>
        <extend val="0"/>
        <color auto="1"/>
      </font>
    </dxf>
    <dxf>
      <font>
        <b val="0"/>
        <i val="0"/>
        <condense val="0"/>
        <extend val="0"/>
        <color auto="1"/>
      </font>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strike val="0"/>
        <color rgb="FFFF000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ont>
        <b/>
        <i val="0"/>
        <condense val="0"/>
        <extend val="0"/>
      </font>
    </dxf>
    <dxf>
      <font>
        <b/>
        <i val="0"/>
        <condense val="0"/>
        <extend val="0"/>
      </font>
    </dxf>
    <dxf>
      <font>
        <b val="0"/>
        <i/>
        <condense val="0"/>
        <extend val="0"/>
        <color indexed="12"/>
      </font>
    </dxf>
    <dxf>
      <font>
        <b/>
        <i val="0"/>
        <condense val="0"/>
        <extend val="0"/>
        <color auto="1"/>
      </font>
    </dxf>
    <dxf>
      <font>
        <b val="0"/>
        <i/>
        <condense val="0"/>
        <extend val="0"/>
        <color indexed="12"/>
      </font>
    </dxf>
    <dxf>
      <font>
        <b/>
        <i/>
        <condense val="0"/>
        <extend val="0"/>
        <color indexed="12"/>
      </font>
    </dxf>
    <dxf>
      <font>
        <b/>
        <i val="0"/>
        <condense val="0"/>
        <extend val="0"/>
        <color auto="1"/>
      </font>
    </dxf>
    <dxf>
      <fill>
        <patternFill patternType="darkUp"/>
      </fill>
    </dxf>
    <dxf>
      <font>
        <b val="0"/>
        <i val="0"/>
        <condense val="0"/>
        <extend val="0"/>
        <color auto="1"/>
      </font>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ont>
        <b/>
        <i/>
        <condense val="0"/>
        <extend val="0"/>
        <color indexed="10"/>
      </font>
    </dxf>
    <dxf>
      <fill>
        <patternFill>
          <bgColor indexed="10"/>
        </patternFill>
      </fill>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strike val="0"/>
        <color rgb="FFFF000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patternType="darkUp"/>
      </fill>
    </dxf>
    <dxf>
      <font>
        <b/>
        <i val="0"/>
        <condense val="0"/>
        <extend val="0"/>
      </font>
    </dxf>
    <dxf>
      <font>
        <b/>
        <i val="0"/>
        <condense val="0"/>
        <extend val="0"/>
      </font>
    </dxf>
    <dxf>
      <font>
        <b val="0"/>
        <i/>
        <condense val="0"/>
        <extend val="0"/>
        <color indexed="12"/>
      </font>
    </dxf>
    <dxf>
      <font>
        <b/>
        <i val="0"/>
        <condense val="0"/>
        <extend val="0"/>
        <color auto="1"/>
      </font>
    </dxf>
    <dxf>
      <font>
        <b val="0"/>
        <i/>
        <condense val="0"/>
        <extend val="0"/>
        <color indexed="12"/>
      </font>
    </dxf>
    <dxf>
      <font>
        <b/>
        <i/>
        <condense val="0"/>
        <extend val="0"/>
        <color indexed="12"/>
      </font>
    </dxf>
    <dxf>
      <font>
        <b/>
        <i val="0"/>
        <condense val="0"/>
        <extend val="0"/>
        <color auto="1"/>
      </font>
    </dxf>
    <dxf>
      <font>
        <b val="0"/>
        <i val="0"/>
        <condense val="0"/>
        <extend val="0"/>
        <color auto="1"/>
      </font>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fill>
        <patternFill patternType="none">
          <bgColor indexed="65"/>
        </patternFill>
      </fill>
    </dxf>
    <dxf>
      <font>
        <b/>
        <i/>
        <condense val="0"/>
        <extend val="0"/>
        <color indexed="10"/>
      </font>
    </dxf>
    <dxf>
      <font>
        <b/>
        <i/>
        <condense val="0"/>
        <extend val="0"/>
        <color indexed="10"/>
      </font>
    </dxf>
    <dxf>
      <font>
        <b/>
        <i/>
        <condense val="0"/>
        <extend val="0"/>
        <color indexed="10"/>
      </font>
    </dxf>
    <dxf>
      <font>
        <b/>
        <i/>
        <condense val="0"/>
        <extend val="0"/>
        <color indexed="10"/>
      </font>
    </dxf>
    <dxf>
      <font>
        <b/>
        <i/>
        <strike val="0"/>
        <color rgb="FFFF0000"/>
      </font>
      <fill>
        <patternFill patternType="none">
          <fgColor auto="1"/>
          <bgColor auto="1"/>
        </patternFill>
      </fill>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ill>
        <patternFill>
          <bgColor indexed="44"/>
        </patternFill>
      </fill>
    </dxf>
    <dxf>
      <font>
        <b/>
        <i val="0"/>
        <condense val="0"/>
        <extend val="0"/>
        <color indexed="10"/>
      </font>
    </dxf>
    <dxf>
      <fill>
        <patternFill>
          <bgColor indexed="44"/>
        </patternFill>
      </fill>
    </dxf>
    <dxf>
      <fill>
        <patternFill>
          <bgColor indexed="44"/>
        </patternFill>
      </fill>
    </dxf>
    <dxf>
      <fill>
        <patternFill>
          <bgColor indexed="44"/>
        </patternFill>
      </fill>
    </dxf>
    <dxf>
      <fill>
        <patternFill>
          <bgColor indexed="15"/>
        </patternFill>
      </fill>
    </dxf>
    <dxf>
      <fill>
        <patternFill>
          <bgColor indexed="15"/>
        </patternFill>
      </fill>
    </dxf>
    <dxf>
      <fill>
        <patternFill>
          <bgColor indexed="15"/>
        </patternFill>
      </fill>
    </dxf>
    <dxf>
      <font>
        <b/>
        <i/>
        <condense val="0"/>
        <extend val="0"/>
        <color indexed="10"/>
      </font>
    </dxf>
    <dxf>
      <fill>
        <patternFill>
          <bgColor indexed="15"/>
        </patternFill>
      </fill>
    </dxf>
    <dxf>
      <fill>
        <patternFill>
          <bgColor indexed="44"/>
        </patternFill>
      </fill>
    </dxf>
    <dxf>
      <fill>
        <patternFill>
          <bgColor indexed="44"/>
        </patternFill>
      </fill>
    </dxf>
    <dxf>
      <fill>
        <patternFill>
          <bgColor indexed="15"/>
        </patternFill>
      </fill>
    </dxf>
    <dxf>
      <fill>
        <patternFill>
          <bgColor indexed="44"/>
        </patternFill>
      </fill>
    </dxf>
    <dxf>
      <fill>
        <patternFill>
          <bgColor indexed="44"/>
        </patternFill>
      </fill>
    </dxf>
    <dxf>
      <font>
        <b val="0"/>
        <i val="0"/>
        <condense val="0"/>
        <extend val="0"/>
        <color auto="1"/>
      </font>
      <fill>
        <patternFill>
          <bgColor indexed="15"/>
        </patternFill>
      </fill>
    </dxf>
    <dxf>
      <font>
        <b/>
        <i/>
        <condense val="0"/>
        <extend val="0"/>
        <color indexed="10"/>
      </font>
    </dxf>
    <dxf>
      <fill>
        <patternFill>
          <bgColor indexed="44"/>
        </patternFill>
      </fill>
    </dxf>
    <dxf>
      <fill>
        <patternFill>
          <bgColor indexed="15"/>
        </patternFill>
      </fill>
    </dxf>
    <dxf>
      <fill>
        <patternFill>
          <bgColor indexed="44"/>
        </patternFill>
      </fill>
    </dxf>
    <dxf>
      <fill>
        <patternFill>
          <bgColor indexed="44"/>
        </patternFill>
      </fill>
    </dxf>
    <dxf>
      <fill>
        <patternFill>
          <bgColor indexed="44"/>
        </patternFill>
      </fill>
    </dxf>
    <dxf>
      <fill>
        <patternFill patternType="darkUp"/>
      </fill>
    </dxf>
    <dxf>
      <font>
        <b/>
        <i val="0"/>
        <condense val="0"/>
        <extend val="0"/>
      </font>
    </dxf>
    <dxf>
      <font>
        <b/>
        <i val="0"/>
        <condense val="0"/>
        <extend val="0"/>
      </font>
    </dxf>
    <dxf>
      <font>
        <b val="0"/>
        <i/>
        <condense val="0"/>
        <extend val="0"/>
        <color indexed="12"/>
      </font>
    </dxf>
    <dxf>
      <font>
        <b val="0"/>
        <i/>
        <condense val="0"/>
        <extend val="0"/>
        <color indexed="12"/>
      </font>
    </dxf>
    <dxf>
      <font>
        <b/>
        <i/>
        <condense val="0"/>
        <extend val="0"/>
        <color indexed="12"/>
      </font>
    </dxf>
    <dxf>
      <font>
        <b/>
        <i val="0"/>
        <condense val="0"/>
        <extend val="0"/>
        <color auto="1"/>
      </font>
    </dxf>
    <dxf>
      <font>
        <b/>
        <i val="0"/>
        <condense val="0"/>
        <extend val="0"/>
        <color auto="1"/>
      </font>
    </dxf>
    <dxf>
      <font>
        <b val="0"/>
        <i val="0"/>
        <condense val="0"/>
        <extend val="0"/>
        <color auto="1"/>
      </font>
      <fill>
        <patternFill>
          <bgColor indexed="15"/>
        </patternFill>
      </fill>
    </dxf>
    <dxf>
      <fill>
        <patternFill>
          <bgColor indexed="15"/>
        </patternFill>
      </fill>
    </dxf>
    <dxf>
      <font>
        <b/>
        <i/>
        <condense val="0"/>
        <extend val="0"/>
        <color indexed="10"/>
      </font>
    </dxf>
    <dxf>
      <font>
        <b/>
        <i/>
        <condense val="0"/>
        <extend val="0"/>
        <color indexed="10"/>
      </font>
    </dxf>
    <dxf>
      <font>
        <b val="0"/>
        <i val="0"/>
        <condense val="0"/>
        <extend val="0"/>
        <color auto="1"/>
      </font>
      <fill>
        <patternFill>
          <bgColor indexed="15"/>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15"/>
        </patternFill>
      </fill>
    </dxf>
    <dxf>
      <fill>
        <patternFill>
          <bgColor indexed="15"/>
        </patternFill>
      </fill>
    </dxf>
    <dxf>
      <fill>
        <patternFill>
          <bgColor indexed="44"/>
        </patternFill>
      </fill>
    </dxf>
    <dxf>
      <fill>
        <patternFill>
          <bgColor indexed="15"/>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A$8" lockText="1" noThreeD="1"/>
</file>

<file path=xl/ctrlProps/ctrlProp10.xml><?xml version="1.0" encoding="utf-8"?>
<formControlPr xmlns="http://schemas.microsoft.com/office/spreadsheetml/2009/9/main" objectType="CheckBox" fmlaLink="$A$7" lockText="1" noThreeD="1"/>
</file>

<file path=xl/ctrlProps/ctrlProp11.xml><?xml version="1.0" encoding="utf-8"?>
<formControlPr xmlns="http://schemas.microsoft.com/office/spreadsheetml/2009/9/main" objectType="CheckBox" fmlaLink="$A$9" lockText="1" noThreeD="1"/>
</file>

<file path=xl/ctrlProps/ctrlProp2.xml><?xml version="1.0" encoding="utf-8"?>
<formControlPr xmlns="http://schemas.microsoft.com/office/spreadsheetml/2009/9/main" objectType="CheckBox" fmlaLink="$A$11" lockText="1" noThreeD="1"/>
</file>

<file path=xl/ctrlProps/ctrlProp3.xml><?xml version="1.0" encoding="utf-8"?>
<formControlPr xmlns="http://schemas.microsoft.com/office/spreadsheetml/2009/9/main" objectType="CheckBox" fmlaLink="$A$12" lockText="1" noThreeD="1"/>
</file>

<file path=xl/ctrlProps/ctrlProp4.xml><?xml version="1.0" encoding="utf-8"?>
<formControlPr xmlns="http://schemas.microsoft.com/office/spreadsheetml/2009/9/main" objectType="CheckBox" fmlaLink="$A$13" lockText="1" noThreeD="1"/>
</file>

<file path=xl/ctrlProps/ctrlProp5.xml><?xml version="1.0" encoding="utf-8"?>
<formControlPr xmlns="http://schemas.microsoft.com/office/spreadsheetml/2009/9/main" objectType="CheckBox" fmlaLink="$A$14" lockText="1" noThreeD="1"/>
</file>

<file path=xl/ctrlProps/ctrlProp6.xml><?xml version="1.0" encoding="utf-8"?>
<formControlPr xmlns="http://schemas.microsoft.com/office/spreadsheetml/2009/9/main" objectType="CheckBox" fmlaLink="$A$15" lockText="1" noThreeD="1"/>
</file>

<file path=xl/ctrlProps/ctrlProp7.xml><?xml version="1.0" encoding="utf-8"?>
<formControlPr xmlns="http://schemas.microsoft.com/office/spreadsheetml/2009/9/main" objectType="CheckBox" fmlaLink="$A$16" lockText="1" noThreeD="1"/>
</file>

<file path=xl/ctrlProps/ctrlProp8.xml><?xml version="1.0" encoding="utf-8"?>
<formControlPr xmlns="http://schemas.microsoft.com/office/spreadsheetml/2009/9/main" objectType="CheckBox" fmlaLink="$A$17" lockText="1" noThreeD="1"/>
</file>

<file path=xl/ctrlProps/ctrlProp9.xml><?xml version="1.0" encoding="utf-8"?>
<formControlPr xmlns="http://schemas.microsoft.com/office/spreadsheetml/2009/9/main" objectType="CheckBox" fmlaLink="$A$10"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0</xdr:colOff>
      <xdr:row>16</xdr:row>
      <xdr:rowOff>0</xdr:rowOff>
    </xdr:from>
    <xdr:to>
      <xdr:col>11</xdr:col>
      <xdr:colOff>0</xdr:colOff>
      <xdr:row>16</xdr:row>
      <xdr:rowOff>0</xdr:rowOff>
    </xdr:to>
    <xdr:sp macro="" textlink="">
      <xdr:nvSpPr>
        <xdr:cNvPr id="30894" name="Rectangle 3">
          <a:extLst>
            <a:ext uri="{FF2B5EF4-FFF2-40B4-BE49-F238E27FC236}">
              <a16:creationId xmlns:a16="http://schemas.microsoft.com/office/drawing/2014/main" id="{68F2B12C-4664-7AAB-B250-ADE7F8422C3F}"/>
            </a:ext>
          </a:extLst>
        </xdr:cNvPr>
        <xdr:cNvSpPr>
          <a:spLocks noChangeArrowheads="1"/>
        </xdr:cNvSpPr>
      </xdr:nvSpPr>
      <xdr:spPr bwMode="auto">
        <a:xfrm>
          <a:off x="6149340" y="358902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96520</xdr:colOff>
      <xdr:row>16</xdr:row>
      <xdr:rowOff>66675</xdr:rowOff>
    </xdr:from>
    <xdr:to>
      <xdr:col>1</xdr:col>
      <xdr:colOff>134877</xdr:colOff>
      <xdr:row>18</xdr:row>
      <xdr:rowOff>95250</xdr:rowOff>
    </xdr:to>
    <xdr:sp macro="" textlink="">
      <xdr:nvSpPr>
        <xdr:cNvPr id="1061" name="Text 37">
          <a:extLst>
            <a:ext uri="{FF2B5EF4-FFF2-40B4-BE49-F238E27FC236}">
              <a16:creationId xmlns:a16="http://schemas.microsoft.com/office/drawing/2014/main" id="{38C1BA41-E4DF-0C09-1FB3-1F9E2003D543}"/>
            </a:ext>
          </a:extLst>
        </xdr:cNvPr>
        <xdr:cNvSpPr txBox="1">
          <a:spLocks noChangeArrowheads="1"/>
        </xdr:cNvSpPr>
      </xdr:nvSpPr>
      <xdr:spPr bwMode="auto">
        <a:xfrm>
          <a:off x="104775" y="2714625"/>
          <a:ext cx="361950" cy="333375"/>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TRIP DATA</a:t>
          </a:r>
        </a:p>
      </xdr:txBody>
    </xdr:sp>
    <xdr:clientData/>
  </xdr:twoCellAnchor>
  <xdr:twoCellAnchor>
    <xdr:from>
      <xdr:col>0</xdr:col>
      <xdr:colOff>69850</xdr:colOff>
      <xdr:row>27</xdr:row>
      <xdr:rowOff>19050</xdr:rowOff>
    </xdr:from>
    <xdr:to>
      <xdr:col>1</xdr:col>
      <xdr:colOff>135169</xdr:colOff>
      <xdr:row>32</xdr:row>
      <xdr:rowOff>19050</xdr:rowOff>
    </xdr:to>
    <xdr:sp macro="" textlink="">
      <xdr:nvSpPr>
        <xdr:cNvPr id="1065" name="Text 41">
          <a:extLst>
            <a:ext uri="{FF2B5EF4-FFF2-40B4-BE49-F238E27FC236}">
              <a16:creationId xmlns:a16="http://schemas.microsoft.com/office/drawing/2014/main" id="{CA14366A-EB8F-B469-DBA6-F5A1C5A04A69}"/>
            </a:ext>
          </a:extLst>
        </xdr:cNvPr>
        <xdr:cNvSpPr txBox="1">
          <a:spLocks noChangeArrowheads="1"/>
        </xdr:cNvSpPr>
      </xdr:nvSpPr>
      <xdr:spPr bwMode="auto">
        <a:xfrm>
          <a:off x="66675" y="4467225"/>
          <a:ext cx="400050" cy="762000"/>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SUBSISTENCE</a:t>
          </a:r>
        </a:p>
      </xdr:txBody>
    </xdr:sp>
    <xdr:clientData/>
  </xdr:twoCellAnchor>
  <xdr:twoCellAnchor>
    <xdr:from>
      <xdr:col>0</xdr:col>
      <xdr:colOff>96520</xdr:colOff>
      <xdr:row>34</xdr:row>
      <xdr:rowOff>57150</xdr:rowOff>
    </xdr:from>
    <xdr:to>
      <xdr:col>1</xdr:col>
      <xdr:colOff>135150</xdr:colOff>
      <xdr:row>38</xdr:row>
      <xdr:rowOff>114300</xdr:rowOff>
    </xdr:to>
    <xdr:sp macro="" textlink="">
      <xdr:nvSpPr>
        <xdr:cNvPr id="1066" name="Text 42">
          <a:extLst>
            <a:ext uri="{FF2B5EF4-FFF2-40B4-BE49-F238E27FC236}">
              <a16:creationId xmlns:a16="http://schemas.microsoft.com/office/drawing/2014/main" id="{77F9A8D3-7705-1F4D-ABEE-5590C1ED7CAC}"/>
            </a:ext>
          </a:extLst>
        </xdr:cNvPr>
        <xdr:cNvSpPr txBox="1">
          <a:spLocks noChangeArrowheads="1"/>
        </xdr:cNvSpPr>
      </xdr:nvSpPr>
      <xdr:spPr bwMode="auto">
        <a:xfrm>
          <a:off x="104775" y="5572125"/>
          <a:ext cx="352425" cy="666750"/>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OTHER</a:t>
          </a:r>
        </a:p>
      </xdr:txBody>
    </xdr:sp>
    <xdr:clientData/>
  </xdr:twoCellAnchor>
  <xdr:twoCellAnchor>
    <xdr:from>
      <xdr:col>11</xdr:col>
      <xdr:colOff>0</xdr:colOff>
      <xdr:row>6</xdr:row>
      <xdr:rowOff>0</xdr:rowOff>
    </xdr:from>
    <xdr:to>
      <xdr:col>11</xdr:col>
      <xdr:colOff>0</xdr:colOff>
      <xdr:row>6</xdr:row>
      <xdr:rowOff>0</xdr:rowOff>
    </xdr:to>
    <xdr:sp macro="" textlink="">
      <xdr:nvSpPr>
        <xdr:cNvPr id="30898" name="Rectangle 77">
          <a:extLst>
            <a:ext uri="{FF2B5EF4-FFF2-40B4-BE49-F238E27FC236}">
              <a16:creationId xmlns:a16="http://schemas.microsoft.com/office/drawing/2014/main" id="{C3B2CBB7-C067-FE58-BCD8-0B3E7F99B35D}"/>
            </a:ext>
          </a:extLst>
        </xdr:cNvPr>
        <xdr:cNvSpPr>
          <a:spLocks noChangeArrowheads="1"/>
        </xdr:cNvSpPr>
      </xdr:nvSpPr>
      <xdr:spPr bwMode="auto">
        <a:xfrm>
          <a:off x="6149340" y="18516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18</xdr:row>
      <xdr:rowOff>142875</xdr:rowOff>
    </xdr:from>
    <xdr:to>
      <xdr:col>1</xdr:col>
      <xdr:colOff>135562</xdr:colOff>
      <xdr:row>25</xdr:row>
      <xdr:rowOff>142875</xdr:rowOff>
    </xdr:to>
    <xdr:sp macro="" textlink="">
      <xdr:nvSpPr>
        <xdr:cNvPr id="1237" name="Text 39">
          <a:extLst>
            <a:ext uri="{FF2B5EF4-FFF2-40B4-BE49-F238E27FC236}">
              <a16:creationId xmlns:a16="http://schemas.microsoft.com/office/drawing/2014/main" id="{911A9E0A-E9AF-D9FD-4F13-D5E803CECCB9}"/>
            </a:ext>
          </a:extLst>
        </xdr:cNvPr>
        <xdr:cNvSpPr txBox="1">
          <a:spLocks noChangeArrowheads="1"/>
        </xdr:cNvSpPr>
      </xdr:nvSpPr>
      <xdr:spPr bwMode="auto">
        <a:xfrm>
          <a:off x="152400" y="3095625"/>
          <a:ext cx="304800" cy="1066800"/>
        </a:xfrm>
        <a:prstGeom prst="rect">
          <a:avLst/>
        </a:prstGeom>
        <a:noFill/>
        <a:ln w="1">
          <a:noFill/>
          <a:miter lim="800000"/>
          <a:headEnd/>
          <a:tailEnd/>
        </a:ln>
      </xdr:spPr>
      <xdr:txBody>
        <a:bodyPr vertOverflow="clip" vert="vert270" wrap="square" lIns="27432" tIns="27432" rIns="0" bIns="27432" anchor="t" upright="1"/>
        <a:lstStyle/>
        <a:p>
          <a:pPr algn="ctr" rtl="0">
            <a:defRPr sz="1000"/>
          </a:pPr>
          <a:r>
            <a:rPr lang="en-US" sz="900" b="1" i="0" u="none" strike="noStrike" baseline="0">
              <a:solidFill>
                <a:srgbClr val="000000"/>
              </a:solidFill>
              <a:latin typeface="Arial Narrow"/>
            </a:rPr>
            <a:t>TRANSPORTATION</a:t>
          </a:r>
        </a:p>
      </xdr:txBody>
    </xdr:sp>
    <xdr:clientData/>
  </xdr:twoCellAnchor>
  <mc:AlternateContent xmlns:mc="http://schemas.openxmlformats.org/markup-compatibility/2006">
    <mc:Choice xmlns:a14="http://schemas.microsoft.com/office/drawing/2010/main" Requires="a14">
      <xdr:twoCellAnchor editAs="oneCell">
        <xdr:from>
          <xdr:col>0</xdr:col>
          <xdr:colOff>295275</xdr:colOff>
          <xdr:row>0</xdr:row>
          <xdr:rowOff>142875</xdr:rowOff>
        </xdr:from>
        <xdr:to>
          <xdr:col>5</xdr:col>
          <xdr:colOff>419100</xdr:colOff>
          <xdr:row>0</xdr:row>
          <xdr:rowOff>428625</xdr:rowOff>
        </xdr:to>
        <xdr:sp macro="" textlink="">
          <xdr:nvSpPr>
            <xdr:cNvPr id="1235" name="CommandButton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10</xdr:row>
      <xdr:rowOff>0</xdr:rowOff>
    </xdr:from>
    <xdr:to>
      <xdr:col>11</xdr:col>
      <xdr:colOff>0</xdr:colOff>
      <xdr:row>10</xdr:row>
      <xdr:rowOff>0</xdr:rowOff>
    </xdr:to>
    <xdr:sp macro="" textlink="">
      <xdr:nvSpPr>
        <xdr:cNvPr id="31918" name="Rectangle 1">
          <a:extLst>
            <a:ext uri="{FF2B5EF4-FFF2-40B4-BE49-F238E27FC236}">
              <a16:creationId xmlns:a16="http://schemas.microsoft.com/office/drawing/2014/main" id="{B8F1E359-BF41-0DA2-6BA3-C371B94F4C7E}"/>
            </a:ext>
          </a:extLst>
        </xdr:cNvPr>
        <xdr:cNvSpPr>
          <a:spLocks noChangeArrowheads="1"/>
        </xdr:cNvSpPr>
      </xdr:nvSpPr>
      <xdr:spPr bwMode="auto">
        <a:xfrm>
          <a:off x="6149340" y="21183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96520</xdr:colOff>
      <xdr:row>10</xdr:row>
      <xdr:rowOff>66675</xdr:rowOff>
    </xdr:from>
    <xdr:to>
      <xdr:col>1</xdr:col>
      <xdr:colOff>134877</xdr:colOff>
      <xdr:row>12</xdr:row>
      <xdr:rowOff>95250</xdr:rowOff>
    </xdr:to>
    <xdr:sp macro="" textlink="">
      <xdr:nvSpPr>
        <xdr:cNvPr id="10242" name="Text 37">
          <a:extLst>
            <a:ext uri="{FF2B5EF4-FFF2-40B4-BE49-F238E27FC236}">
              <a16:creationId xmlns:a16="http://schemas.microsoft.com/office/drawing/2014/main" id="{85D8E52A-DB8C-FD3C-8BD7-6ECD419F885E}"/>
            </a:ext>
          </a:extLst>
        </xdr:cNvPr>
        <xdr:cNvSpPr txBox="1">
          <a:spLocks noChangeArrowheads="1"/>
        </xdr:cNvSpPr>
      </xdr:nvSpPr>
      <xdr:spPr bwMode="auto">
        <a:xfrm>
          <a:off x="104775" y="2181225"/>
          <a:ext cx="361950" cy="333375"/>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TRIP DATA</a:t>
          </a:r>
        </a:p>
      </xdr:txBody>
    </xdr:sp>
    <xdr:clientData/>
  </xdr:twoCellAnchor>
  <xdr:twoCellAnchor>
    <xdr:from>
      <xdr:col>0</xdr:col>
      <xdr:colOff>69850</xdr:colOff>
      <xdr:row>21</xdr:row>
      <xdr:rowOff>19050</xdr:rowOff>
    </xdr:from>
    <xdr:to>
      <xdr:col>1</xdr:col>
      <xdr:colOff>135169</xdr:colOff>
      <xdr:row>26</xdr:row>
      <xdr:rowOff>19050</xdr:rowOff>
    </xdr:to>
    <xdr:sp macro="" textlink="">
      <xdr:nvSpPr>
        <xdr:cNvPr id="10244" name="Text 41">
          <a:extLst>
            <a:ext uri="{FF2B5EF4-FFF2-40B4-BE49-F238E27FC236}">
              <a16:creationId xmlns:a16="http://schemas.microsoft.com/office/drawing/2014/main" id="{4AF240CB-89C1-8317-7A18-20FCD6FD0A41}"/>
            </a:ext>
          </a:extLst>
        </xdr:cNvPr>
        <xdr:cNvSpPr txBox="1">
          <a:spLocks noChangeArrowheads="1"/>
        </xdr:cNvSpPr>
      </xdr:nvSpPr>
      <xdr:spPr bwMode="auto">
        <a:xfrm>
          <a:off x="66675" y="3933825"/>
          <a:ext cx="400050" cy="762000"/>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SUBSISTENCE</a:t>
          </a:r>
        </a:p>
      </xdr:txBody>
    </xdr:sp>
    <xdr:clientData/>
  </xdr:twoCellAnchor>
  <xdr:twoCellAnchor>
    <xdr:from>
      <xdr:col>0</xdr:col>
      <xdr:colOff>96520</xdr:colOff>
      <xdr:row>28</xdr:row>
      <xdr:rowOff>57150</xdr:rowOff>
    </xdr:from>
    <xdr:to>
      <xdr:col>1</xdr:col>
      <xdr:colOff>135150</xdr:colOff>
      <xdr:row>32</xdr:row>
      <xdr:rowOff>114300</xdr:rowOff>
    </xdr:to>
    <xdr:sp macro="" textlink="">
      <xdr:nvSpPr>
        <xdr:cNvPr id="10245" name="Text 42">
          <a:extLst>
            <a:ext uri="{FF2B5EF4-FFF2-40B4-BE49-F238E27FC236}">
              <a16:creationId xmlns:a16="http://schemas.microsoft.com/office/drawing/2014/main" id="{CBEE7E23-B50E-5BCC-2062-BB16217CEE4B}"/>
            </a:ext>
          </a:extLst>
        </xdr:cNvPr>
        <xdr:cNvSpPr txBox="1">
          <a:spLocks noChangeArrowheads="1"/>
        </xdr:cNvSpPr>
      </xdr:nvSpPr>
      <xdr:spPr bwMode="auto">
        <a:xfrm>
          <a:off x="104775" y="5038725"/>
          <a:ext cx="352425" cy="666750"/>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OTHER</a:t>
          </a:r>
        </a:p>
      </xdr:txBody>
    </xdr:sp>
    <xdr:clientData/>
  </xdr:twoCellAnchor>
  <xdr:twoCellAnchor>
    <xdr:from>
      <xdr:col>11</xdr:col>
      <xdr:colOff>0</xdr:colOff>
      <xdr:row>5</xdr:row>
      <xdr:rowOff>0</xdr:rowOff>
    </xdr:from>
    <xdr:to>
      <xdr:col>11</xdr:col>
      <xdr:colOff>0</xdr:colOff>
      <xdr:row>5</xdr:row>
      <xdr:rowOff>0</xdr:rowOff>
    </xdr:to>
    <xdr:sp macro="" textlink="">
      <xdr:nvSpPr>
        <xdr:cNvPr id="31922" name="Rectangle 7">
          <a:extLst>
            <a:ext uri="{FF2B5EF4-FFF2-40B4-BE49-F238E27FC236}">
              <a16:creationId xmlns:a16="http://schemas.microsoft.com/office/drawing/2014/main" id="{1A47A986-6D0E-1649-EBC2-C339FE600E60}"/>
            </a:ext>
          </a:extLst>
        </xdr:cNvPr>
        <xdr:cNvSpPr>
          <a:spLocks noChangeArrowheads="1"/>
        </xdr:cNvSpPr>
      </xdr:nvSpPr>
      <xdr:spPr bwMode="auto">
        <a:xfrm>
          <a:off x="6149340" y="13182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12</xdr:row>
      <xdr:rowOff>142875</xdr:rowOff>
    </xdr:from>
    <xdr:to>
      <xdr:col>1</xdr:col>
      <xdr:colOff>135562</xdr:colOff>
      <xdr:row>19</xdr:row>
      <xdr:rowOff>142875</xdr:rowOff>
    </xdr:to>
    <xdr:sp macro="" textlink="">
      <xdr:nvSpPr>
        <xdr:cNvPr id="10278" name="Text 39">
          <a:extLst>
            <a:ext uri="{FF2B5EF4-FFF2-40B4-BE49-F238E27FC236}">
              <a16:creationId xmlns:a16="http://schemas.microsoft.com/office/drawing/2014/main" id="{DDAB363C-EDA2-37F7-E426-1D83A6B75075}"/>
            </a:ext>
          </a:extLst>
        </xdr:cNvPr>
        <xdr:cNvSpPr txBox="1">
          <a:spLocks noChangeArrowheads="1"/>
        </xdr:cNvSpPr>
      </xdr:nvSpPr>
      <xdr:spPr bwMode="auto">
        <a:xfrm>
          <a:off x="152400" y="2562225"/>
          <a:ext cx="304800" cy="1066800"/>
        </a:xfrm>
        <a:prstGeom prst="rect">
          <a:avLst/>
        </a:prstGeom>
        <a:noFill/>
        <a:ln w="1">
          <a:noFill/>
          <a:miter lim="800000"/>
          <a:headEnd/>
          <a:tailEnd/>
        </a:ln>
      </xdr:spPr>
      <xdr:txBody>
        <a:bodyPr vertOverflow="clip" vert="vert270" wrap="square" lIns="27432" tIns="27432" rIns="0" bIns="27432" anchor="t" upright="1"/>
        <a:lstStyle/>
        <a:p>
          <a:pPr algn="ctr" rtl="0">
            <a:defRPr sz="1000"/>
          </a:pPr>
          <a:r>
            <a:rPr lang="en-US" sz="900" b="1" i="0" u="none" strike="noStrike" baseline="0">
              <a:solidFill>
                <a:srgbClr val="000000"/>
              </a:solidFill>
              <a:latin typeface="Arial Narrow"/>
            </a:rPr>
            <a:t>TRANSPORTATION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10</xdr:row>
      <xdr:rowOff>0</xdr:rowOff>
    </xdr:from>
    <xdr:to>
      <xdr:col>11</xdr:col>
      <xdr:colOff>0</xdr:colOff>
      <xdr:row>10</xdr:row>
      <xdr:rowOff>0</xdr:rowOff>
    </xdr:to>
    <xdr:sp macro="" textlink="">
      <xdr:nvSpPr>
        <xdr:cNvPr id="32942" name="Rectangle 1">
          <a:extLst>
            <a:ext uri="{FF2B5EF4-FFF2-40B4-BE49-F238E27FC236}">
              <a16:creationId xmlns:a16="http://schemas.microsoft.com/office/drawing/2014/main" id="{0E810571-BEB8-4787-16B0-2F206FC1C4D9}"/>
            </a:ext>
          </a:extLst>
        </xdr:cNvPr>
        <xdr:cNvSpPr>
          <a:spLocks noChangeArrowheads="1"/>
        </xdr:cNvSpPr>
      </xdr:nvSpPr>
      <xdr:spPr bwMode="auto">
        <a:xfrm>
          <a:off x="6149340" y="21183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96520</xdr:colOff>
      <xdr:row>10</xdr:row>
      <xdr:rowOff>66675</xdr:rowOff>
    </xdr:from>
    <xdr:to>
      <xdr:col>1</xdr:col>
      <xdr:colOff>134877</xdr:colOff>
      <xdr:row>12</xdr:row>
      <xdr:rowOff>95250</xdr:rowOff>
    </xdr:to>
    <xdr:sp macro="" textlink="">
      <xdr:nvSpPr>
        <xdr:cNvPr id="11266" name="Text 37">
          <a:extLst>
            <a:ext uri="{FF2B5EF4-FFF2-40B4-BE49-F238E27FC236}">
              <a16:creationId xmlns:a16="http://schemas.microsoft.com/office/drawing/2014/main" id="{0FE232CA-CEAC-4928-F2AE-844A92120C1C}"/>
            </a:ext>
          </a:extLst>
        </xdr:cNvPr>
        <xdr:cNvSpPr txBox="1">
          <a:spLocks noChangeArrowheads="1"/>
        </xdr:cNvSpPr>
      </xdr:nvSpPr>
      <xdr:spPr bwMode="auto">
        <a:xfrm>
          <a:off x="104775" y="2181225"/>
          <a:ext cx="361950" cy="333375"/>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TRIP DATA</a:t>
          </a:r>
        </a:p>
      </xdr:txBody>
    </xdr:sp>
    <xdr:clientData/>
  </xdr:twoCellAnchor>
  <xdr:twoCellAnchor>
    <xdr:from>
      <xdr:col>0</xdr:col>
      <xdr:colOff>69850</xdr:colOff>
      <xdr:row>21</xdr:row>
      <xdr:rowOff>19050</xdr:rowOff>
    </xdr:from>
    <xdr:to>
      <xdr:col>1</xdr:col>
      <xdr:colOff>135169</xdr:colOff>
      <xdr:row>26</xdr:row>
      <xdr:rowOff>19050</xdr:rowOff>
    </xdr:to>
    <xdr:sp macro="" textlink="">
      <xdr:nvSpPr>
        <xdr:cNvPr id="11268" name="Text 41">
          <a:extLst>
            <a:ext uri="{FF2B5EF4-FFF2-40B4-BE49-F238E27FC236}">
              <a16:creationId xmlns:a16="http://schemas.microsoft.com/office/drawing/2014/main" id="{E1897C21-BCE5-709B-46DA-D2F82FB71D82}"/>
            </a:ext>
          </a:extLst>
        </xdr:cNvPr>
        <xdr:cNvSpPr txBox="1">
          <a:spLocks noChangeArrowheads="1"/>
        </xdr:cNvSpPr>
      </xdr:nvSpPr>
      <xdr:spPr bwMode="auto">
        <a:xfrm>
          <a:off x="66675" y="3933825"/>
          <a:ext cx="400050" cy="762000"/>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SUBSISTENCE</a:t>
          </a:r>
        </a:p>
      </xdr:txBody>
    </xdr:sp>
    <xdr:clientData/>
  </xdr:twoCellAnchor>
  <xdr:twoCellAnchor>
    <xdr:from>
      <xdr:col>0</xdr:col>
      <xdr:colOff>96520</xdr:colOff>
      <xdr:row>28</xdr:row>
      <xdr:rowOff>57150</xdr:rowOff>
    </xdr:from>
    <xdr:to>
      <xdr:col>1</xdr:col>
      <xdr:colOff>135150</xdr:colOff>
      <xdr:row>32</xdr:row>
      <xdr:rowOff>114300</xdr:rowOff>
    </xdr:to>
    <xdr:sp macro="" textlink="">
      <xdr:nvSpPr>
        <xdr:cNvPr id="11269" name="Text 42">
          <a:extLst>
            <a:ext uri="{FF2B5EF4-FFF2-40B4-BE49-F238E27FC236}">
              <a16:creationId xmlns:a16="http://schemas.microsoft.com/office/drawing/2014/main" id="{918173E5-D06E-F1F5-EF1F-F82A4505F639}"/>
            </a:ext>
          </a:extLst>
        </xdr:cNvPr>
        <xdr:cNvSpPr txBox="1">
          <a:spLocks noChangeArrowheads="1"/>
        </xdr:cNvSpPr>
      </xdr:nvSpPr>
      <xdr:spPr bwMode="auto">
        <a:xfrm>
          <a:off x="104775" y="5038725"/>
          <a:ext cx="352425" cy="666750"/>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OTHER</a:t>
          </a:r>
        </a:p>
      </xdr:txBody>
    </xdr:sp>
    <xdr:clientData/>
  </xdr:twoCellAnchor>
  <xdr:twoCellAnchor>
    <xdr:from>
      <xdr:col>11</xdr:col>
      <xdr:colOff>0</xdr:colOff>
      <xdr:row>5</xdr:row>
      <xdr:rowOff>0</xdr:rowOff>
    </xdr:from>
    <xdr:to>
      <xdr:col>11</xdr:col>
      <xdr:colOff>0</xdr:colOff>
      <xdr:row>5</xdr:row>
      <xdr:rowOff>0</xdr:rowOff>
    </xdr:to>
    <xdr:sp macro="" textlink="">
      <xdr:nvSpPr>
        <xdr:cNvPr id="32946" name="Rectangle 7">
          <a:extLst>
            <a:ext uri="{FF2B5EF4-FFF2-40B4-BE49-F238E27FC236}">
              <a16:creationId xmlns:a16="http://schemas.microsoft.com/office/drawing/2014/main" id="{901C214C-06E8-4007-2A0D-302AF2CC37AF}"/>
            </a:ext>
          </a:extLst>
        </xdr:cNvPr>
        <xdr:cNvSpPr>
          <a:spLocks noChangeArrowheads="1"/>
        </xdr:cNvSpPr>
      </xdr:nvSpPr>
      <xdr:spPr bwMode="auto">
        <a:xfrm>
          <a:off x="6149340" y="13182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13</xdr:row>
      <xdr:rowOff>0</xdr:rowOff>
    </xdr:from>
    <xdr:to>
      <xdr:col>1</xdr:col>
      <xdr:colOff>135562</xdr:colOff>
      <xdr:row>20</xdr:row>
      <xdr:rowOff>0</xdr:rowOff>
    </xdr:to>
    <xdr:sp macro="" textlink="">
      <xdr:nvSpPr>
        <xdr:cNvPr id="11299" name="Text 39">
          <a:extLst>
            <a:ext uri="{FF2B5EF4-FFF2-40B4-BE49-F238E27FC236}">
              <a16:creationId xmlns:a16="http://schemas.microsoft.com/office/drawing/2014/main" id="{3BA2845A-3878-83A3-D42D-CB85684D9A05}"/>
            </a:ext>
          </a:extLst>
        </xdr:cNvPr>
        <xdr:cNvSpPr txBox="1">
          <a:spLocks noChangeArrowheads="1"/>
        </xdr:cNvSpPr>
      </xdr:nvSpPr>
      <xdr:spPr bwMode="auto">
        <a:xfrm>
          <a:off x="152400" y="2571750"/>
          <a:ext cx="304800" cy="1066800"/>
        </a:xfrm>
        <a:prstGeom prst="rect">
          <a:avLst/>
        </a:prstGeom>
        <a:noFill/>
        <a:ln w="1">
          <a:noFill/>
          <a:miter lim="800000"/>
          <a:headEnd/>
          <a:tailEnd/>
        </a:ln>
      </xdr:spPr>
      <xdr:txBody>
        <a:bodyPr vertOverflow="clip" vert="vert270" wrap="square" lIns="27432" tIns="27432" rIns="0" bIns="27432" anchor="t" upright="1"/>
        <a:lstStyle/>
        <a:p>
          <a:pPr algn="ctr" rtl="0">
            <a:defRPr sz="1000"/>
          </a:pPr>
          <a:r>
            <a:rPr lang="en-US" sz="900" b="1" i="0" u="none" strike="noStrike" baseline="0">
              <a:solidFill>
                <a:srgbClr val="000000"/>
              </a:solidFill>
              <a:latin typeface="Arial Narrow"/>
            </a:rPr>
            <a:t>TRANSPORTATION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10</xdr:row>
      <xdr:rowOff>0</xdr:rowOff>
    </xdr:from>
    <xdr:to>
      <xdr:col>11</xdr:col>
      <xdr:colOff>0</xdr:colOff>
      <xdr:row>10</xdr:row>
      <xdr:rowOff>0</xdr:rowOff>
    </xdr:to>
    <xdr:sp macro="" textlink="">
      <xdr:nvSpPr>
        <xdr:cNvPr id="33966" name="Rectangle 1">
          <a:extLst>
            <a:ext uri="{FF2B5EF4-FFF2-40B4-BE49-F238E27FC236}">
              <a16:creationId xmlns:a16="http://schemas.microsoft.com/office/drawing/2014/main" id="{2CC523E7-87A8-A35D-3296-6B2D8FB17F3A}"/>
            </a:ext>
          </a:extLst>
        </xdr:cNvPr>
        <xdr:cNvSpPr>
          <a:spLocks noChangeArrowheads="1"/>
        </xdr:cNvSpPr>
      </xdr:nvSpPr>
      <xdr:spPr bwMode="auto">
        <a:xfrm>
          <a:off x="6149340" y="21183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96520</xdr:colOff>
      <xdr:row>10</xdr:row>
      <xdr:rowOff>66675</xdr:rowOff>
    </xdr:from>
    <xdr:to>
      <xdr:col>1</xdr:col>
      <xdr:colOff>134877</xdr:colOff>
      <xdr:row>12</xdr:row>
      <xdr:rowOff>95250</xdr:rowOff>
    </xdr:to>
    <xdr:sp macro="" textlink="">
      <xdr:nvSpPr>
        <xdr:cNvPr id="14338" name="Text 37">
          <a:extLst>
            <a:ext uri="{FF2B5EF4-FFF2-40B4-BE49-F238E27FC236}">
              <a16:creationId xmlns:a16="http://schemas.microsoft.com/office/drawing/2014/main" id="{CE8A08CF-37B9-CDE1-891C-27D521738A5C}"/>
            </a:ext>
          </a:extLst>
        </xdr:cNvPr>
        <xdr:cNvSpPr txBox="1">
          <a:spLocks noChangeArrowheads="1"/>
        </xdr:cNvSpPr>
      </xdr:nvSpPr>
      <xdr:spPr bwMode="auto">
        <a:xfrm>
          <a:off x="104775" y="2181225"/>
          <a:ext cx="361950" cy="333375"/>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TRIP DATA</a:t>
          </a:r>
        </a:p>
      </xdr:txBody>
    </xdr:sp>
    <xdr:clientData/>
  </xdr:twoCellAnchor>
  <xdr:twoCellAnchor>
    <xdr:from>
      <xdr:col>0</xdr:col>
      <xdr:colOff>69850</xdr:colOff>
      <xdr:row>21</xdr:row>
      <xdr:rowOff>19050</xdr:rowOff>
    </xdr:from>
    <xdr:to>
      <xdr:col>1</xdr:col>
      <xdr:colOff>135169</xdr:colOff>
      <xdr:row>26</xdr:row>
      <xdr:rowOff>19050</xdr:rowOff>
    </xdr:to>
    <xdr:sp macro="" textlink="">
      <xdr:nvSpPr>
        <xdr:cNvPr id="14340" name="Text 41">
          <a:extLst>
            <a:ext uri="{FF2B5EF4-FFF2-40B4-BE49-F238E27FC236}">
              <a16:creationId xmlns:a16="http://schemas.microsoft.com/office/drawing/2014/main" id="{0F1AC9C7-3ACC-39E8-1928-978A94A10E45}"/>
            </a:ext>
          </a:extLst>
        </xdr:cNvPr>
        <xdr:cNvSpPr txBox="1">
          <a:spLocks noChangeArrowheads="1"/>
        </xdr:cNvSpPr>
      </xdr:nvSpPr>
      <xdr:spPr bwMode="auto">
        <a:xfrm>
          <a:off x="66675" y="3933825"/>
          <a:ext cx="400050" cy="762000"/>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SUBSISTENCE</a:t>
          </a:r>
        </a:p>
      </xdr:txBody>
    </xdr:sp>
    <xdr:clientData/>
  </xdr:twoCellAnchor>
  <xdr:twoCellAnchor>
    <xdr:from>
      <xdr:col>0</xdr:col>
      <xdr:colOff>96520</xdr:colOff>
      <xdr:row>28</xdr:row>
      <xdr:rowOff>57150</xdr:rowOff>
    </xdr:from>
    <xdr:to>
      <xdr:col>1</xdr:col>
      <xdr:colOff>135150</xdr:colOff>
      <xdr:row>32</xdr:row>
      <xdr:rowOff>114300</xdr:rowOff>
    </xdr:to>
    <xdr:sp macro="" textlink="">
      <xdr:nvSpPr>
        <xdr:cNvPr id="14341" name="Text 42">
          <a:extLst>
            <a:ext uri="{FF2B5EF4-FFF2-40B4-BE49-F238E27FC236}">
              <a16:creationId xmlns:a16="http://schemas.microsoft.com/office/drawing/2014/main" id="{A0E71DA0-4913-15AE-855C-89DD0EC7D605}"/>
            </a:ext>
          </a:extLst>
        </xdr:cNvPr>
        <xdr:cNvSpPr txBox="1">
          <a:spLocks noChangeArrowheads="1"/>
        </xdr:cNvSpPr>
      </xdr:nvSpPr>
      <xdr:spPr bwMode="auto">
        <a:xfrm>
          <a:off x="104775" y="5038725"/>
          <a:ext cx="352425" cy="666750"/>
        </a:xfrm>
        <a:prstGeom prst="rect">
          <a:avLst/>
        </a:prstGeom>
        <a:no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OTHER</a:t>
          </a:r>
        </a:p>
      </xdr:txBody>
    </xdr:sp>
    <xdr:clientData/>
  </xdr:twoCellAnchor>
  <xdr:twoCellAnchor>
    <xdr:from>
      <xdr:col>11</xdr:col>
      <xdr:colOff>0</xdr:colOff>
      <xdr:row>5</xdr:row>
      <xdr:rowOff>0</xdr:rowOff>
    </xdr:from>
    <xdr:to>
      <xdr:col>11</xdr:col>
      <xdr:colOff>0</xdr:colOff>
      <xdr:row>5</xdr:row>
      <xdr:rowOff>0</xdr:rowOff>
    </xdr:to>
    <xdr:sp macro="" textlink="">
      <xdr:nvSpPr>
        <xdr:cNvPr id="33970" name="Rectangle 7">
          <a:extLst>
            <a:ext uri="{FF2B5EF4-FFF2-40B4-BE49-F238E27FC236}">
              <a16:creationId xmlns:a16="http://schemas.microsoft.com/office/drawing/2014/main" id="{8F4EFAA0-C4F6-79A3-03FF-076446915362}"/>
            </a:ext>
          </a:extLst>
        </xdr:cNvPr>
        <xdr:cNvSpPr>
          <a:spLocks noChangeArrowheads="1"/>
        </xdr:cNvSpPr>
      </xdr:nvSpPr>
      <xdr:spPr bwMode="auto">
        <a:xfrm>
          <a:off x="6149340" y="13182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13</xdr:row>
      <xdr:rowOff>0</xdr:rowOff>
    </xdr:from>
    <xdr:to>
      <xdr:col>1</xdr:col>
      <xdr:colOff>135562</xdr:colOff>
      <xdr:row>20</xdr:row>
      <xdr:rowOff>0</xdr:rowOff>
    </xdr:to>
    <xdr:sp macro="" textlink="">
      <xdr:nvSpPr>
        <xdr:cNvPr id="14371" name="Text 39">
          <a:extLst>
            <a:ext uri="{FF2B5EF4-FFF2-40B4-BE49-F238E27FC236}">
              <a16:creationId xmlns:a16="http://schemas.microsoft.com/office/drawing/2014/main" id="{C72C3DFF-54F4-2326-69B5-3F181357C02B}"/>
            </a:ext>
          </a:extLst>
        </xdr:cNvPr>
        <xdr:cNvSpPr txBox="1">
          <a:spLocks noChangeArrowheads="1"/>
        </xdr:cNvSpPr>
      </xdr:nvSpPr>
      <xdr:spPr bwMode="auto">
        <a:xfrm>
          <a:off x="152400" y="2571750"/>
          <a:ext cx="304800" cy="1066800"/>
        </a:xfrm>
        <a:prstGeom prst="rect">
          <a:avLst/>
        </a:prstGeom>
        <a:noFill/>
        <a:ln w="1">
          <a:noFill/>
          <a:miter lim="800000"/>
          <a:headEnd/>
          <a:tailEnd/>
        </a:ln>
      </xdr:spPr>
      <xdr:txBody>
        <a:bodyPr vertOverflow="clip" vert="vert270" wrap="square" lIns="27432" tIns="27432" rIns="0" bIns="27432" anchor="t" upright="1"/>
        <a:lstStyle/>
        <a:p>
          <a:pPr algn="ctr" rtl="0">
            <a:defRPr sz="1000"/>
          </a:pPr>
          <a:r>
            <a:rPr lang="en-US" sz="900" b="1" i="0" u="none" strike="noStrike" baseline="0">
              <a:solidFill>
                <a:srgbClr val="000000"/>
              </a:solidFill>
              <a:latin typeface="Arial Narrow"/>
            </a:rPr>
            <a:t>TRANSPORTATION</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7</xdr:row>
          <xdr:rowOff>200025</xdr:rowOff>
        </xdr:from>
        <xdr:to>
          <xdr:col>0</xdr:col>
          <xdr:colOff>561975</xdr:colOff>
          <xdr:row>7</xdr:row>
          <xdr:rowOff>419100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10</xdr:row>
          <xdr:rowOff>85725</xdr:rowOff>
        </xdr:from>
        <xdr:to>
          <xdr:col>0</xdr:col>
          <xdr:colOff>561975</xdr:colOff>
          <xdr:row>10</xdr:row>
          <xdr:rowOff>304800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180975</xdr:rowOff>
        </xdr:from>
        <xdr:to>
          <xdr:col>0</xdr:col>
          <xdr:colOff>561975</xdr:colOff>
          <xdr:row>11</xdr:row>
          <xdr:rowOff>400050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12</xdr:row>
          <xdr:rowOff>76200</xdr:rowOff>
        </xdr:from>
        <xdr:to>
          <xdr:col>0</xdr:col>
          <xdr:colOff>561975</xdr:colOff>
          <xdr:row>12</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13</xdr:row>
          <xdr:rowOff>295275</xdr:rowOff>
        </xdr:from>
        <xdr:to>
          <xdr:col>0</xdr:col>
          <xdr:colOff>561975</xdr:colOff>
          <xdr:row>13</xdr:row>
          <xdr:rowOff>514350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14</xdr:row>
          <xdr:rowOff>200025</xdr:rowOff>
        </xdr:from>
        <xdr:to>
          <xdr:col>0</xdr:col>
          <xdr:colOff>561975</xdr:colOff>
          <xdr:row>14</xdr:row>
          <xdr:rowOff>419100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15</xdr:row>
          <xdr:rowOff>200025</xdr:rowOff>
        </xdr:from>
        <xdr:to>
          <xdr:col>0</xdr:col>
          <xdr:colOff>561975</xdr:colOff>
          <xdr:row>15</xdr:row>
          <xdr:rowOff>419100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16</xdr:row>
          <xdr:rowOff>190500</xdr:rowOff>
        </xdr:from>
        <xdr:to>
          <xdr:col>0</xdr:col>
          <xdr:colOff>561975</xdr:colOff>
          <xdr:row>16</xdr:row>
          <xdr:rowOff>409575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333375</xdr:rowOff>
        </xdr:from>
        <xdr:to>
          <xdr:col>0</xdr:col>
          <xdr:colOff>561975</xdr:colOff>
          <xdr:row>9</xdr:row>
          <xdr:rowOff>552450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xdr:row>
          <xdr:rowOff>104775</xdr:rowOff>
        </xdr:from>
        <xdr:to>
          <xdr:col>0</xdr:col>
          <xdr:colOff>561975</xdr:colOff>
          <xdr:row>6</xdr:row>
          <xdr:rowOff>323850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8</xdr:row>
          <xdr:rowOff>66675</xdr:rowOff>
        </xdr:from>
        <xdr:to>
          <xdr:col>0</xdr:col>
          <xdr:colOff>561975</xdr:colOff>
          <xdr:row>8</xdr:row>
          <xdr:rowOff>285750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0</xdr:colOff>
      <xdr:row>14</xdr:row>
      <xdr:rowOff>0</xdr:rowOff>
    </xdr:from>
    <xdr:to>
      <xdr:col>11</xdr:col>
      <xdr:colOff>0</xdr:colOff>
      <xdr:row>14</xdr:row>
      <xdr:rowOff>0</xdr:rowOff>
    </xdr:to>
    <xdr:sp macro="" textlink="">
      <xdr:nvSpPr>
        <xdr:cNvPr id="35338" name="Rectangle 1">
          <a:extLst>
            <a:ext uri="{FF2B5EF4-FFF2-40B4-BE49-F238E27FC236}">
              <a16:creationId xmlns:a16="http://schemas.microsoft.com/office/drawing/2014/main" id="{0550E091-7B2A-3158-9039-6106524934D5}"/>
            </a:ext>
          </a:extLst>
        </xdr:cNvPr>
        <xdr:cNvSpPr>
          <a:spLocks noChangeArrowheads="1"/>
        </xdr:cNvSpPr>
      </xdr:nvSpPr>
      <xdr:spPr bwMode="auto">
        <a:xfrm>
          <a:off x="6149340" y="28803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96520</xdr:colOff>
      <xdr:row>14</xdr:row>
      <xdr:rowOff>66675</xdr:rowOff>
    </xdr:from>
    <xdr:to>
      <xdr:col>1</xdr:col>
      <xdr:colOff>134877</xdr:colOff>
      <xdr:row>16</xdr:row>
      <xdr:rowOff>95250</xdr:rowOff>
    </xdr:to>
    <xdr:sp macro="" textlink="">
      <xdr:nvSpPr>
        <xdr:cNvPr id="9218" name="Text 37">
          <a:extLst>
            <a:ext uri="{FF2B5EF4-FFF2-40B4-BE49-F238E27FC236}">
              <a16:creationId xmlns:a16="http://schemas.microsoft.com/office/drawing/2014/main" id="{457CED0A-41E8-A096-ED91-6BFE48EB13EF}"/>
            </a:ext>
          </a:extLst>
        </xdr:cNvPr>
        <xdr:cNvSpPr txBox="1">
          <a:spLocks noChangeArrowheads="1"/>
        </xdr:cNvSpPr>
      </xdr:nvSpPr>
      <xdr:spPr bwMode="auto">
        <a:xfrm>
          <a:off x="104775" y="2181225"/>
          <a:ext cx="361950" cy="333375"/>
        </a:xfrm>
        <a:prstGeom prst="rect">
          <a:avLst/>
        </a:prstGeom>
        <a:solidFill>
          <a:srgbClr val="E3E3E3"/>
        </a:solid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TRIP DATA</a:t>
          </a:r>
        </a:p>
      </xdr:txBody>
    </xdr:sp>
    <xdr:clientData/>
  </xdr:twoCellAnchor>
  <xdr:twoCellAnchor>
    <xdr:from>
      <xdr:col>0</xdr:col>
      <xdr:colOff>156845</xdr:colOff>
      <xdr:row>17</xdr:row>
      <xdr:rowOff>57150</xdr:rowOff>
    </xdr:from>
    <xdr:to>
      <xdr:col>1</xdr:col>
      <xdr:colOff>143068</xdr:colOff>
      <xdr:row>23</xdr:row>
      <xdr:rowOff>95250</xdr:rowOff>
    </xdr:to>
    <xdr:sp macro="" textlink="">
      <xdr:nvSpPr>
        <xdr:cNvPr id="9219" name="Text 39">
          <a:extLst>
            <a:ext uri="{FF2B5EF4-FFF2-40B4-BE49-F238E27FC236}">
              <a16:creationId xmlns:a16="http://schemas.microsoft.com/office/drawing/2014/main" id="{843222FB-9AE5-2C50-E51E-1E569BD9C20B}"/>
            </a:ext>
          </a:extLst>
        </xdr:cNvPr>
        <xdr:cNvSpPr txBox="1">
          <a:spLocks noChangeArrowheads="1"/>
        </xdr:cNvSpPr>
      </xdr:nvSpPr>
      <xdr:spPr bwMode="auto">
        <a:xfrm>
          <a:off x="161925" y="2628900"/>
          <a:ext cx="314325" cy="952500"/>
        </a:xfrm>
        <a:prstGeom prst="rect">
          <a:avLst/>
        </a:prstGeom>
        <a:solidFill>
          <a:srgbClr val="E3E3E3"/>
        </a:solidFill>
        <a:ln w="1">
          <a:noFill/>
          <a:miter lim="800000"/>
          <a:headEnd/>
          <a:tailEnd/>
        </a:ln>
      </xdr:spPr>
      <xdr:txBody>
        <a:bodyPr vertOverflow="clip" vert="vert270" wrap="square" lIns="27432" tIns="27432" rIns="0" bIns="27432" anchor="t" upright="1"/>
        <a:lstStyle/>
        <a:p>
          <a:pPr algn="ctr" rtl="0">
            <a:defRPr sz="1000"/>
          </a:pPr>
          <a:r>
            <a:rPr lang="en-US" sz="900" b="1" i="0" u="none" strike="noStrike" baseline="0">
              <a:solidFill>
                <a:srgbClr val="000000"/>
              </a:solidFill>
              <a:latin typeface="Arial Narrow"/>
            </a:rPr>
            <a:t>TRANSPORTATION</a:t>
          </a:r>
        </a:p>
      </xdr:txBody>
    </xdr:sp>
    <xdr:clientData/>
  </xdr:twoCellAnchor>
  <xdr:twoCellAnchor>
    <xdr:from>
      <xdr:col>0</xdr:col>
      <xdr:colOff>69850</xdr:colOff>
      <xdr:row>25</xdr:row>
      <xdr:rowOff>19050</xdr:rowOff>
    </xdr:from>
    <xdr:to>
      <xdr:col>1</xdr:col>
      <xdr:colOff>135169</xdr:colOff>
      <xdr:row>30</xdr:row>
      <xdr:rowOff>19050</xdr:rowOff>
    </xdr:to>
    <xdr:sp macro="" textlink="">
      <xdr:nvSpPr>
        <xdr:cNvPr id="9220" name="Text 41">
          <a:extLst>
            <a:ext uri="{FF2B5EF4-FFF2-40B4-BE49-F238E27FC236}">
              <a16:creationId xmlns:a16="http://schemas.microsoft.com/office/drawing/2014/main" id="{629D583A-FAF7-8BCB-2D07-6AA080A1D34B}"/>
            </a:ext>
          </a:extLst>
        </xdr:cNvPr>
        <xdr:cNvSpPr txBox="1">
          <a:spLocks noChangeArrowheads="1"/>
        </xdr:cNvSpPr>
      </xdr:nvSpPr>
      <xdr:spPr bwMode="auto">
        <a:xfrm>
          <a:off x="66675" y="3933825"/>
          <a:ext cx="400050" cy="762000"/>
        </a:xfrm>
        <a:prstGeom prst="rect">
          <a:avLst/>
        </a:prstGeom>
        <a:solidFill>
          <a:srgbClr val="E3E3E3"/>
        </a:solidFill>
        <a:ln w="1">
          <a:noFill/>
          <a:miter lim="800000"/>
          <a:headEnd/>
          <a:tailEnd/>
        </a:ln>
      </xdr:spPr>
      <xdr:txBody>
        <a:bodyPr vertOverflow="clip" vert="vert270" wrap="square" lIns="27432" tIns="27432" rIns="27432" bIns="27432" anchor="ctr" upright="1"/>
        <a:lstStyle/>
        <a:p>
          <a:pPr algn="ctr" rtl="0">
            <a:defRPr sz="1000"/>
          </a:pPr>
          <a:r>
            <a:rPr lang="en-US" sz="900" b="1" i="0" u="none" strike="noStrike" baseline="0">
              <a:solidFill>
                <a:srgbClr val="000000"/>
              </a:solidFill>
              <a:latin typeface="Arial Narrow"/>
            </a:rPr>
            <a:t>SUBSISTENCE</a:t>
          </a:r>
        </a:p>
      </xdr:txBody>
    </xdr:sp>
    <xdr:clientData/>
  </xdr:twoCellAnchor>
  <xdr:twoCellAnchor>
    <xdr:from>
      <xdr:col>0</xdr:col>
      <xdr:colOff>96520</xdr:colOff>
      <xdr:row>32</xdr:row>
      <xdr:rowOff>57150</xdr:rowOff>
    </xdr:from>
    <xdr:to>
      <xdr:col>1</xdr:col>
      <xdr:colOff>135150</xdr:colOff>
      <xdr:row>36</xdr:row>
      <xdr:rowOff>114300</xdr:rowOff>
    </xdr:to>
    <xdr:sp macro="" textlink="">
      <xdr:nvSpPr>
        <xdr:cNvPr id="9221" name="Text 42">
          <a:extLst>
            <a:ext uri="{FF2B5EF4-FFF2-40B4-BE49-F238E27FC236}">
              <a16:creationId xmlns:a16="http://schemas.microsoft.com/office/drawing/2014/main" id="{C93270E1-8315-0267-2BE4-42E860F613F9}"/>
            </a:ext>
          </a:extLst>
        </xdr:cNvPr>
        <xdr:cNvSpPr txBox="1">
          <a:spLocks noChangeArrowheads="1"/>
        </xdr:cNvSpPr>
      </xdr:nvSpPr>
      <xdr:spPr bwMode="auto">
        <a:xfrm>
          <a:off x="104775" y="5038725"/>
          <a:ext cx="352425" cy="666750"/>
        </a:xfrm>
        <a:prstGeom prst="rect">
          <a:avLst/>
        </a:prstGeom>
        <a:solidFill>
          <a:srgbClr val="E3E3E3"/>
        </a:solidFill>
        <a:ln w="1">
          <a:noFill/>
          <a:miter lim="800000"/>
          <a:headEnd/>
          <a:tailEnd/>
        </a:ln>
      </xdr:spPr>
      <xdr:txBody>
        <a:bodyPr vertOverflow="clip" vert="vert270" wrap="square" lIns="27432" tIns="27432" rIns="27432" bIns="27432" anchor="ctr" upright="1"/>
        <a:lstStyle/>
        <a:p>
          <a:pPr algn="ctr" rtl="0">
            <a:defRPr sz="1000"/>
          </a:pPr>
          <a:r>
            <a:rPr lang="en-US" sz="800" b="1" i="0" u="none" strike="noStrike" baseline="0">
              <a:solidFill>
                <a:srgbClr val="000000"/>
              </a:solidFill>
              <a:latin typeface="Arial Narrow"/>
            </a:rPr>
            <a:t>OTHER</a:t>
          </a:r>
        </a:p>
      </xdr:txBody>
    </xdr:sp>
    <xdr:clientData/>
  </xdr:twoCellAnchor>
  <xdr:twoCellAnchor>
    <xdr:from>
      <xdr:col>11</xdr:col>
      <xdr:colOff>0</xdr:colOff>
      <xdr:row>5</xdr:row>
      <xdr:rowOff>0</xdr:rowOff>
    </xdr:from>
    <xdr:to>
      <xdr:col>11</xdr:col>
      <xdr:colOff>0</xdr:colOff>
      <xdr:row>5</xdr:row>
      <xdr:rowOff>0</xdr:rowOff>
    </xdr:to>
    <xdr:sp macro="" textlink="">
      <xdr:nvSpPr>
        <xdr:cNvPr id="35343" name="Rectangle 7">
          <a:extLst>
            <a:ext uri="{FF2B5EF4-FFF2-40B4-BE49-F238E27FC236}">
              <a16:creationId xmlns:a16="http://schemas.microsoft.com/office/drawing/2014/main" id="{CF384E60-4298-29B1-8C4F-1DCEDBD43088}"/>
            </a:ext>
          </a:extLst>
        </xdr:cNvPr>
        <xdr:cNvSpPr>
          <a:spLocks noChangeArrowheads="1"/>
        </xdr:cNvSpPr>
      </xdr:nvSpPr>
      <xdr:spPr bwMode="auto">
        <a:xfrm>
          <a:off x="6149340" y="1318260"/>
          <a:ext cx="0" cy="0"/>
        </a:xfrm>
        <a:prstGeom prst="rect">
          <a:avLst/>
        </a:prstGeom>
        <a:solidFill>
          <a:srgbClr val="FFFFFF"/>
        </a:solidFill>
        <a:ln w="9525">
          <a:solidFill>
            <a:srgbClr val="000000"/>
          </a:solidFill>
          <a:miter lim="800000"/>
          <a:headEnd/>
          <a:tailEnd/>
        </a:ln>
      </xdr:spPr>
    </xdr:sp>
    <xdr:clientData/>
  </xdr:twoCellAnchor>
  <xdr:twoCellAnchor>
    <xdr:from>
      <xdr:col>15</xdr:col>
      <xdr:colOff>312420</xdr:colOff>
      <xdr:row>2</xdr:row>
      <xdr:rowOff>213360</xdr:rowOff>
    </xdr:from>
    <xdr:to>
      <xdr:col>19</xdr:col>
      <xdr:colOff>167640</xdr:colOff>
      <xdr:row>39</xdr:row>
      <xdr:rowOff>99060</xdr:rowOff>
    </xdr:to>
    <xdr:sp macro="" textlink="">
      <xdr:nvSpPr>
        <xdr:cNvPr id="35344" name="Oval 38">
          <a:extLst>
            <a:ext uri="{FF2B5EF4-FFF2-40B4-BE49-F238E27FC236}">
              <a16:creationId xmlns:a16="http://schemas.microsoft.com/office/drawing/2014/main" id="{01AC143B-0B98-2D8C-868A-DAE9897FF8E6}"/>
            </a:ext>
          </a:extLst>
        </xdr:cNvPr>
        <xdr:cNvSpPr>
          <a:spLocks noChangeArrowheads="1"/>
        </xdr:cNvSpPr>
      </xdr:nvSpPr>
      <xdr:spPr bwMode="auto">
        <a:xfrm>
          <a:off x="7658100" y="617220"/>
          <a:ext cx="2354580" cy="637032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242570</xdr:colOff>
      <xdr:row>4</xdr:row>
      <xdr:rowOff>209550</xdr:rowOff>
    </xdr:from>
    <xdr:to>
      <xdr:col>19</xdr:col>
      <xdr:colOff>458640</xdr:colOff>
      <xdr:row>9</xdr:row>
      <xdr:rowOff>104748</xdr:rowOff>
    </xdr:to>
    <xdr:sp macro="" textlink="">
      <xdr:nvSpPr>
        <xdr:cNvPr id="9255" name="Text Box 39">
          <a:extLst>
            <a:ext uri="{FF2B5EF4-FFF2-40B4-BE49-F238E27FC236}">
              <a16:creationId xmlns:a16="http://schemas.microsoft.com/office/drawing/2014/main" id="{C2AEA428-010D-CB82-39D3-A47ADFA53C98}"/>
            </a:ext>
          </a:extLst>
        </xdr:cNvPr>
        <xdr:cNvSpPr txBox="1">
          <a:spLocks noChangeArrowheads="1"/>
        </xdr:cNvSpPr>
      </xdr:nvSpPr>
      <xdr:spPr bwMode="auto">
        <a:xfrm>
          <a:off x="7410450" y="1304925"/>
          <a:ext cx="2638425" cy="762000"/>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lnSpc>
              <a:spcPts val="900"/>
            </a:lnSpc>
            <a:defRPr sz="1000"/>
          </a:pPr>
          <a:r>
            <a:rPr lang="en-US" sz="1000" b="0" i="0" u="none" strike="noStrike" baseline="0">
              <a:solidFill>
                <a:srgbClr val="000000"/>
              </a:solidFill>
              <a:latin typeface="Arial"/>
              <a:cs typeface="Arial"/>
            </a:rPr>
            <a:t>Notice there are no Compliance Errors.  Do not submit a TEV with errors shown in this section, else the expense will likely be bounced back.  </a:t>
          </a:r>
        </a:p>
      </xdr:txBody>
    </xdr:sp>
    <xdr:clientData/>
  </xdr:twoCellAnchor>
  <xdr:twoCellAnchor>
    <xdr:from>
      <xdr:col>17</xdr:col>
      <xdr:colOff>129540</xdr:colOff>
      <xdr:row>3</xdr:row>
      <xdr:rowOff>0</xdr:rowOff>
    </xdr:from>
    <xdr:to>
      <xdr:col>17</xdr:col>
      <xdr:colOff>144780</xdr:colOff>
      <xdr:row>4</xdr:row>
      <xdr:rowOff>220980</xdr:rowOff>
    </xdr:to>
    <xdr:sp macro="" textlink="">
      <xdr:nvSpPr>
        <xdr:cNvPr id="35346" name="Line 40">
          <a:extLst>
            <a:ext uri="{FF2B5EF4-FFF2-40B4-BE49-F238E27FC236}">
              <a16:creationId xmlns:a16="http://schemas.microsoft.com/office/drawing/2014/main" id="{2776D562-0286-70D5-BDEF-A029740D2681}"/>
            </a:ext>
          </a:extLst>
        </xdr:cNvPr>
        <xdr:cNvSpPr>
          <a:spLocks noChangeShapeType="1"/>
        </xdr:cNvSpPr>
      </xdr:nvSpPr>
      <xdr:spPr bwMode="auto">
        <a:xfrm flipH="1" flipV="1">
          <a:off x="8724900" y="632460"/>
          <a:ext cx="15240" cy="6781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525780</xdr:colOff>
      <xdr:row>24</xdr:row>
      <xdr:rowOff>76200</xdr:rowOff>
    </xdr:from>
    <xdr:to>
      <xdr:col>10</xdr:col>
      <xdr:colOff>335280</xdr:colOff>
      <xdr:row>25</xdr:row>
      <xdr:rowOff>22860</xdr:rowOff>
    </xdr:to>
    <xdr:sp macro="" textlink="">
      <xdr:nvSpPr>
        <xdr:cNvPr id="35347" name="Oval 41">
          <a:extLst>
            <a:ext uri="{FF2B5EF4-FFF2-40B4-BE49-F238E27FC236}">
              <a16:creationId xmlns:a16="http://schemas.microsoft.com/office/drawing/2014/main" id="{52E4A5DC-3602-3913-D552-649EDB9B48C0}"/>
            </a:ext>
          </a:extLst>
        </xdr:cNvPr>
        <xdr:cNvSpPr>
          <a:spLocks noChangeArrowheads="1"/>
        </xdr:cNvSpPr>
      </xdr:nvSpPr>
      <xdr:spPr bwMode="auto">
        <a:xfrm>
          <a:off x="1935480" y="4480560"/>
          <a:ext cx="3886200" cy="22098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168275</xdr:colOff>
      <xdr:row>22</xdr:row>
      <xdr:rowOff>123825</xdr:rowOff>
    </xdr:from>
    <xdr:to>
      <xdr:col>19</xdr:col>
      <xdr:colOff>280430</xdr:colOff>
      <xdr:row>24</xdr:row>
      <xdr:rowOff>193675</xdr:rowOff>
    </xdr:to>
    <xdr:sp macro="" textlink="">
      <xdr:nvSpPr>
        <xdr:cNvPr id="9258" name="Text Box 42">
          <a:extLst>
            <a:ext uri="{FF2B5EF4-FFF2-40B4-BE49-F238E27FC236}">
              <a16:creationId xmlns:a16="http://schemas.microsoft.com/office/drawing/2014/main" id="{CC64AFCC-C789-0F50-017C-6B41A7477172}"/>
            </a:ext>
          </a:extLst>
        </xdr:cNvPr>
        <xdr:cNvSpPr txBox="1">
          <a:spLocks noChangeArrowheads="1"/>
        </xdr:cNvSpPr>
      </xdr:nvSpPr>
      <xdr:spPr bwMode="auto">
        <a:xfrm>
          <a:off x="7334250" y="4219575"/>
          <a:ext cx="2536562" cy="381000"/>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Lodging Expenses are spread across the days of stay.</a:t>
          </a:r>
        </a:p>
      </xdr:txBody>
    </xdr:sp>
    <xdr:clientData/>
  </xdr:twoCellAnchor>
  <xdr:twoCellAnchor>
    <xdr:from>
      <xdr:col>10</xdr:col>
      <xdr:colOff>320040</xdr:colOff>
      <xdr:row>23</xdr:row>
      <xdr:rowOff>152400</xdr:rowOff>
    </xdr:from>
    <xdr:to>
      <xdr:col>15</xdr:col>
      <xdr:colOff>175260</xdr:colOff>
      <xdr:row>24</xdr:row>
      <xdr:rowOff>160020</xdr:rowOff>
    </xdr:to>
    <xdr:sp macro="" textlink="">
      <xdr:nvSpPr>
        <xdr:cNvPr id="35349" name="Line 43">
          <a:extLst>
            <a:ext uri="{FF2B5EF4-FFF2-40B4-BE49-F238E27FC236}">
              <a16:creationId xmlns:a16="http://schemas.microsoft.com/office/drawing/2014/main" id="{88740D0D-BB8D-86E1-DAF9-3CAFD09251A3}"/>
            </a:ext>
          </a:extLst>
        </xdr:cNvPr>
        <xdr:cNvSpPr>
          <a:spLocks noChangeShapeType="1"/>
        </xdr:cNvSpPr>
      </xdr:nvSpPr>
      <xdr:spPr bwMode="auto">
        <a:xfrm flipH="1">
          <a:off x="5806440" y="4404360"/>
          <a:ext cx="1714500" cy="1600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198120</xdr:rowOff>
    </xdr:from>
    <xdr:to>
      <xdr:col>10</xdr:col>
      <xdr:colOff>91440</xdr:colOff>
      <xdr:row>32</xdr:row>
      <xdr:rowOff>22860</xdr:rowOff>
    </xdr:to>
    <xdr:sp macro="" textlink="">
      <xdr:nvSpPr>
        <xdr:cNvPr id="35350" name="Oval 44">
          <a:extLst>
            <a:ext uri="{FF2B5EF4-FFF2-40B4-BE49-F238E27FC236}">
              <a16:creationId xmlns:a16="http://schemas.microsoft.com/office/drawing/2014/main" id="{BE6CEFAC-CCF4-FA8E-C4F1-4613E0ABEA50}"/>
            </a:ext>
          </a:extLst>
        </xdr:cNvPr>
        <xdr:cNvSpPr>
          <a:spLocks noChangeArrowheads="1"/>
        </xdr:cNvSpPr>
      </xdr:nvSpPr>
      <xdr:spPr bwMode="auto">
        <a:xfrm>
          <a:off x="4899660" y="4602480"/>
          <a:ext cx="678180" cy="116586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174625</xdr:colOff>
      <xdr:row>25</xdr:row>
      <xdr:rowOff>95250</xdr:rowOff>
    </xdr:from>
    <xdr:to>
      <xdr:col>19</xdr:col>
      <xdr:colOff>391586</xdr:colOff>
      <xdr:row>29</xdr:row>
      <xdr:rowOff>9525</xdr:rowOff>
    </xdr:to>
    <xdr:sp macro="" textlink="">
      <xdr:nvSpPr>
        <xdr:cNvPr id="9261" name="Text Box 45">
          <a:extLst>
            <a:ext uri="{FF2B5EF4-FFF2-40B4-BE49-F238E27FC236}">
              <a16:creationId xmlns:a16="http://schemas.microsoft.com/office/drawing/2014/main" id="{D5E30B44-7C2B-DC77-E286-7789A6AB9CF1}"/>
            </a:ext>
          </a:extLst>
        </xdr:cNvPr>
        <xdr:cNvSpPr txBox="1">
          <a:spLocks noChangeArrowheads="1"/>
        </xdr:cNvSpPr>
      </xdr:nvSpPr>
      <xdr:spPr bwMode="auto">
        <a:xfrm>
          <a:off x="7340600" y="4772025"/>
          <a:ext cx="2644512" cy="52387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Expenses may be limited by US Maximums.  When this happens, these expenses are highlighted in </a:t>
          </a:r>
          <a:r>
            <a:rPr lang="en-US" sz="1000" b="0" i="1" u="none" strike="noStrike" baseline="0">
              <a:solidFill>
                <a:srgbClr val="0000FF"/>
              </a:solidFill>
              <a:latin typeface="Arial"/>
              <a:cs typeface="Arial"/>
            </a:rPr>
            <a:t>blue and italic</a:t>
          </a:r>
          <a:r>
            <a:rPr lang="en-US" sz="1000" b="0" i="0" u="none" strike="noStrike" baseline="0">
              <a:solidFill>
                <a:srgbClr val="000000"/>
              </a:solidFill>
              <a:latin typeface="Arial"/>
              <a:cs typeface="Arial"/>
            </a:rPr>
            <a:t>.</a:t>
          </a:r>
        </a:p>
      </xdr:txBody>
    </xdr:sp>
    <xdr:clientData/>
  </xdr:twoCellAnchor>
  <xdr:twoCellAnchor>
    <xdr:from>
      <xdr:col>10</xdr:col>
      <xdr:colOff>45720</xdr:colOff>
      <xdr:row>27</xdr:row>
      <xdr:rowOff>76200</xdr:rowOff>
    </xdr:from>
    <xdr:to>
      <xdr:col>15</xdr:col>
      <xdr:colOff>160020</xdr:colOff>
      <xdr:row>28</xdr:row>
      <xdr:rowOff>0</xdr:rowOff>
    </xdr:to>
    <xdr:sp macro="" textlink="">
      <xdr:nvSpPr>
        <xdr:cNvPr id="35352" name="Line 46">
          <a:extLst>
            <a:ext uri="{FF2B5EF4-FFF2-40B4-BE49-F238E27FC236}">
              <a16:creationId xmlns:a16="http://schemas.microsoft.com/office/drawing/2014/main" id="{DBDCBEA1-50FA-65DB-4BB1-4E8A241BBFD7}"/>
            </a:ext>
          </a:extLst>
        </xdr:cNvPr>
        <xdr:cNvSpPr>
          <a:spLocks noChangeShapeType="1"/>
        </xdr:cNvSpPr>
      </xdr:nvSpPr>
      <xdr:spPr bwMode="auto">
        <a:xfrm flipH="1">
          <a:off x="5532120" y="5059680"/>
          <a:ext cx="1973580" cy="76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137160</xdr:rowOff>
    </xdr:from>
    <xdr:to>
      <xdr:col>15</xdr:col>
      <xdr:colOff>22860</xdr:colOff>
      <xdr:row>14</xdr:row>
      <xdr:rowOff>45720</xdr:rowOff>
    </xdr:to>
    <xdr:sp macro="" textlink="">
      <xdr:nvSpPr>
        <xdr:cNvPr id="35353" name="Oval 47">
          <a:extLst>
            <a:ext uri="{FF2B5EF4-FFF2-40B4-BE49-F238E27FC236}">
              <a16:creationId xmlns:a16="http://schemas.microsoft.com/office/drawing/2014/main" id="{42C4BB88-D3AD-01FC-B1A1-6838F8300681}"/>
            </a:ext>
          </a:extLst>
        </xdr:cNvPr>
        <xdr:cNvSpPr>
          <a:spLocks noChangeArrowheads="1"/>
        </xdr:cNvSpPr>
      </xdr:nvSpPr>
      <xdr:spPr bwMode="auto">
        <a:xfrm>
          <a:off x="0" y="2080260"/>
          <a:ext cx="7368540" cy="84582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172720</xdr:colOff>
      <xdr:row>13</xdr:row>
      <xdr:rowOff>66674</xdr:rowOff>
    </xdr:from>
    <xdr:to>
      <xdr:col>19</xdr:col>
      <xdr:colOff>372527</xdr:colOff>
      <xdr:row>17</xdr:row>
      <xdr:rowOff>85725</xdr:rowOff>
    </xdr:to>
    <xdr:sp macro="" textlink="">
      <xdr:nvSpPr>
        <xdr:cNvPr id="9264" name="Text Box 48">
          <a:extLst>
            <a:ext uri="{FF2B5EF4-FFF2-40B4-BE49-F238E27FC236}">
              <a16:creationId xmlns:a16="http://schemas.microsoft.com/office/drawing/2014/main" id="{69C65F69-5923-30B5-D0EE-C14D39BB1A90}"/>
            </a:ext>
          </a:extLst>
        </xdr:cNvPr>
        <xdr:cNvSpPr txBox="1">
          <a:spLocks noChangeArrowheads="1"/>
        </xdr:cNvSpPr>
      </xdr:nvSpPr>
      <xdr:spPr bwMode="auto">
        <a:xfrm>
          <a:off x="7321550" y="2752724"/>
          <a:ext cx="2644512" cy="666751"/>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Expenses can be spread across Accounts as shown here.  SpeedType can be used intstead of inputting the entire chartstring.  The allocations must add up to 100%.</a:t>
          </a:r>
        </a:p>
      </xdr:txBody>
    </xdr:sp>
    <xdr:clientData/>
  </xdr:twoCellAnchor>
  <xdr:twoCellAnchor>
    <xdr:from>
      <xdr:col>13</xdr:col>
      <xdr:colOff>182880</xdr:colOff>
      <xdr:row>12</xdr:row>
      <xdr:rowOff>160020</xdr:rowOff>
    </xdr:from>
    <xdr:to>
      <xdr:col>15</xdr:col>
      <xdr:colOff>160020</xdr:colOff>
      <xdr:row>14</xdr:row>
      <xdr:rowOff>99060</xdr:rowOff>
    </xdr:to>
    <xdr:sp macro="" textlink="">
      <xdr:nvSpPr>
        <xdr:cNvPr id="35355" name="Line 49">
          <a:extLst>
            <a:ext uri="{FF2B5EF4-FFF2-40B4-BE49-F238E27FC236}">
              <a16:creationId xmlns:a16="http://schemas.microsoft.com/office/drawing/2014/main" id="{9A8C8B10-F8BF-D482-FAA3-D945B825E100}"/>
            </a:ext>
          </a:extLst>
        </xdr:cNvPr>
        <xdr:cNvSpPr>
          <a:spLocks noChangeShapeType="1"/>
        </xdr:cNvSpPr>
      </xdr:nvSpPr>
      <xdr:spPr bwMode="auto">
        <a:xfrm flipH="1" flipV="1">
          <a:off x="7155180" y="2659380"/>
          <a:ext cx="350520" cy="3200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79375</xdr:rowOff>
    </xdr:from>
    <xdr:to>
      <xdr:col>8</xdr:col>
      <xdr:colOff>720191</xdr:colOff>
      <xdr:row>33</xdr:row>
      <xdr:rowOff>156852</xdr:rowOff>
    </xdr:to>
    <xdr:sp macro="" textlink="">
      <xdr:nvSpPr>
        <xdr:cNvPr id="2050" name="Text 2">
          <a:extLst>
            <a:ext uri="{FF2B5EF4-FFF2-40B4-BE49-F238E27FC236}">
              <a16:creationId xmlns:a16="http://schemas.microsoft.com/office/drawing/2014/main" id="{D4E9F624-3429-BBF2-5BCC-EF43438810EE}"/>
            </a:ext>
          </a:extLst>
        </xdr:cNvPr>
        <xdr:cNvSpPr txBox="1">
          <a:spLocks noChangeArrowheads="1"/>
        </xdr:cNvSpPr>
      </xdr:nvSpPr>
      <xdr:spPr bwMode="auto">
        <a:xfrm>
          <a:off x="0" y="285750"/>
          <a:ext cx="5438775" cy="5238750"/>
        </a:xfrm>
        <a:prstGeom prst="rect">
          <a:avLst/>
        </a:prstGeom>
        <a:solidFill>
          <a:srgbClr val="FFFFFF"/>
        </a:solidFill>
        <a:ln w="1">
          <a:solidFill>
            <a:srgbClr val="FFFFFF"/>
          </a:solidFill>
          <a:miter lim="800000"/>
          <a:headEnd/>
          <a:tailEnd/>
        </a:ln>
      </xdr:spPr>
      <xdr:txBody>
        <a:bodyPr vertOverflow="clip" wrap="square" lIns="0" tIns="22860"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STATE</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State of California Information Practices Act of 1977 (effective July 1, 1978) requires the</a:t>
          </a:r>
        </a:p>
        <a:p>
          <a:pPr algn="l" rtl="0">
            <a:defRPr sz="1000"/>
          </a:pPr>
          <a:r>
            <a:rPr lang="en-US" sz="1000" b="0" i="0" u="none" strike="noStrike" baseline="0">
              <a:solidFill>
                <a:srgbClr val="000000"/>
              </a:solidFill>
              <a:latin typeface="Arial"/>
              <a:cs typeface="Arial"/>
            </a:rPr>
            <a:t>university to provide the following information to individuals who are asked to supply information about themselves.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principal purpose for requesting the information on this form is for payment of earnings and for</a:t>
          </a:r>
        </a:p>
        <a:p>
          <a:pPr algn="l" rtl="0">
            <a:defRPr sz="1000"/>
          </a:pPr>
          <a:r>
            <a:rPr lang="en-US" sz="1000" b="0" i="0" u="none" strike="noStrike" baseline="0">
              <a:solidFill>
                <a:srgbClr val="000000"/>
              </a:solidFill>
              <a:latin typeface="Arial"/>
              <a:cs typeface="Arial"/>
            </a:rPr>
            <a:t>miscellaneous payroll and personnel matters such as, but not limited to, withholding taxes, benefits administration, and changes in title and pay status.  University policy and state and federal statutes authorize the maintenance of this information.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Furnishing all information requested on this form is mandatory-failure to provide such information will delay or may even prevent completion of the action for which the form is being filled out.  Information furnished on this form may be used by various University departments for payroll and personnel administration and will be transmitted to the federal and state governments as required by law.</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Individuals have the right to review their own records in accordance with University personnel policy and collective bargaining agreements.  Information on applicable policies and agreements can be obtained from campus or Office of the President Staff and Academic Personnel Managers or campus Accounting Officers.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FEDERAL</a:t>
          </a:r>
        </a:p>
        <a:p>
          <a:pPr algn="l" rtl="0">
            <a:defRPr sz="1000"/>
          </a:pPr>
          <a:r>
            <a:rPr lang="en-US" sz="1000" b="0" i="0" u="none" strike="noStrike" baseline="0">
              <a:solidFill>
                <a:srgbClr val="000000"/>
              </a:solidFill>
              <a:latin typeface="Arial"/>
              <a:cs typeface="Arial"/>
            </a:rPr>
            <a:t>Pursuant to the Federal Privacy Act of 1974, you are hereby notified that disclosure of your Social Security number is mandatory.  Disclosure of the Social Security number is required pursuant to sections 6011 and 6051 of Subtitle F of the Internal Revenue Code pursuant to the Regulation 4, Section 404.1256, Code of Federal Regulations, under Section 218, Title II of the Social Security Act, as amended.  The social security number is used to verify your identity.  The principal uses of the number shall be to report (1) state and federal income taxes withheld, (2) social security contributions, (3) state unemployment and Workers' Compensation earnings, and (4) earnings and contributions to participating retirement systems.</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3</xdr:col>
      <xdr:colOff>0</xdr:colOff>
      <xdr:row>30</xdr:row>
      <xdr:rowOff>38100</xdr:rowOff>
    </xdr:from>
    <xdr:to>
      <xdr:col>3</xdr:col>
      <xdr:colOff>0</xdr:colOff>
      <xdr:row>30</xdr:row>
      <xdr:rowOff>129540</xdr:rowOff>
    </xdr:to>
    <xdr:sp macro="" textlink="">
      <xdr:nvSpPr>
        <xdr:cNvPr id="2633" name="Rectangle 3">
          <a:extLst>
            <a:ext uri="{FF2B5EF4-FFF2-40B4-BE49-F238E27FC236}">
              <a16:creationId xmlns:a16="http://schemas.microsoft.com/office/drawing/2014/main" id="{FA25C07F-2FD8-10A9-597B-BE27EDE29D72}"/>
            </a:ext>
          </a:extLst>
        </xdr:cNvPr>
        <xdr:cNvSpPr>
          <a:spLocks noChangeArrowheads="1"/>
        </xdr:cNvSpPr>
      </xdr:nvSpPr>
      <xdr:spPr bwMode="auto">
        <a:xfrm>
          <a:off x="2354580" y="5097780"/>
          <a:ext cx="0" cy="9144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cctg.ucsf.edu/Documents%20and%20Settings/gkawakami/Local%20Settings/Temporary%20Internet%20Files/OLK50/U85-2-ConUS-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V"/>
      <sheetName val="TEV Guidelines &amp; Compliance"/>
      <sheetName val="Sample TEV"/>
      <sheetName val="Privacy Notification"/>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http://www.ucop.edu/ucophome/policies/acctman/d-224-17.pdf" TargetMode="External"/><Relationship Id="rId1" Type="http://schemas.openxmlformats.org/officeDocument/2006/relationships/hyperlink" Target="http://www.ucop.edu/ucophome/policies/acctman/d-224-17.pdf" TargetMode="External"/><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hyperlink" Target="https://supplychain.ucsf.edu/travel" TargetMode="External"/><Relationship Id="rId13" Type="http://schemas.openxmlformats.org/officeDocument/2006/relationships/ctrlProp" Target="../ctrlProps/ctrlProp1.xml"/><Relationship Id="rId18" Type="http://schemas.openxmlformats.org/officeDocument/2006/relationships/ctrlProp" Target="../ctrlProps/ctrlProp6.xml"/><Relationship Id="rId3" Type="http://schemas.openxmlformats.org/officeDocument/2006/relationships/hyperlink" Target="https://www.ucop.edu/central-travel-management/resources/index.html" TargetMode="External"/><Relationship Id="rId21" Type="http://schemas.openxmlformats.org/officeDocument/2006/relationships/ctrlProp" Target="../ctrlProps/ctrlProp9.xml"/><Relationship Id="rId7" Type="http://schemas.openxmlformats.org/officeDocument/2006/relationships/hyperlink" Target="https://www.ucop.edu/central-travel-management/connexxus/" TargetMode="External"/><Relationship Id="rId12" Type="http://schemas.openxmlformats.org/officeDocument/2006/relationships/vmlDrawing" Target="../drawings/vmlDrawing5.vml"/><Relationship Id="rId17" Type="http://schemas.openxmlformats.org/officeDocument/2006/relationships/ctrlProp" Target="../ctrlProps/ctrlProp5.xml"/><Relationship Id="rId2" Type="http://schemas.openxmlformats.org/officeDocument/2006/relationships/hyperlink" Target="https://supplychain.ucsf.edu/accounts-payable" TargetMode="External"/><Relationship Id="rId16" Type="http://schemas.openxmlformats.org/officeDocument/2006/relationships/ctrlProp" Target="../ctrlProps/ctrlProp4.xml"/><Relationship Id="rId20" Type="http://schemas.openxmlformats.org/officeDocument/2006/relationships/ctrlProp" Target="../ctrlProps/ctrlProp8.xml"/><Relationship Id="rId1" Type="http://schemas.openxmlformats.org/officeDocument/2006/relationships/hyperlink" Target="http://www.acctg.ucsf.edu/accounts_payable/travel/Travel%20Guidelines.pdf" TargetMode="External"/><Relationship Id="rId6" Type="http://schemas.openxmlformats.org/officeDocument/2006/relationships/hyperlink" Target="https://aoprals.state.gov/web920/per_diem.asp" TargetMode="External"/><Relationship Id="rId11" Type="http://schemas.openxmlformats.org/officeDocument/2006/relationships/drawing" Target="../drawings/drawing5.xml"/><Relationship Id="rId24" Type="http://schemas.openxmlformats.org/officeDocument/2006/relationships/comments" Target="../comments5.xml"/><Relationship Id="rId5" Type="http://schemas.openxmlformats.org/officeDocument/2006/relationships/hyperlink" Target="http://www.oanda.com/convert/classic" TargetMode="External"/><Relationship Id="rId15" Type="http://schemas.openxmlformats.org/officeDocument/2006/relationships/ctrlProp" Target="../ctrlProps/ctrlProp3.xml"/><Relationship Id="rId23" Type="http://schemas.openxmlformats.org/officeDocument/2006/relationships/ctrlProp" Target="../ctrlProps/ctrlProp11.xml"/><Relationship Id="rId10" Type="http://schemas.openxmlformats.org/officeDocument/2006/relationships/printerSettings" Target="../printerSettings/printerSettings4.bin"/><Relationship Id="rId19" Type="http://schemas.openxmlformats.org/officeDocument/2006/relationships/ctrlProp" Target="../ctrlProps/ctrlProp7.xml"/><Relationship Id="rId4" Type="http://schemas.openxmlformats.org/officeDocument/2006/relationships/hyperlink" Target="http://www.ucop.edu/procurement-services/" TargetMode="External"/><Relationship Id="rId9" Type="http://schemas.openxmlformats.org/officeDocument/2006/relationships/hyperlink" Target="https://supplychain.ucsf.edu/travel-guidelines" TargetMode="External"/><Relationship Id="rId14" Type="http://schemas.openxmlformats.org/officeDocument/2006/relationships/ctrlProp" Target="../ctrlProps/ctrlProp2.xml"/><Relationship Id="rId22"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hyperlink" Target="http://www.acctg.ucsf.edu/accounts_payable/faq/vendor_invoice_proc.htm" TargetMode="External"/><Relationship Id="rId7" Type="http://schemas.openxmlformats.org/officeDocument/2006/relationships/comments" Target="../comments6.xml"/><Relationship Id="rId2" Type="http://schemas.openxmlformats.org/officeDocument/2006/relationships/hyperlink" Target="http://www.ucop.edu/ucophome/policies/acctman/d-224-17.pdf" TargetMode="External"/><Relationship Id="rId1" Type="http://schemas.openxmlformats.org/officeDocument/2006/relationships/hyperlink" Target="http://www.ucop.edu/ucophome/policies/acctman/d-224-17.pdf" TargetMode="External"/><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hyperlink" Target="http://www.acctg.ucsf.edu/OLFS/trainingarchives/chrtflds.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8F406-9DBB-415B-BFEB-CE5247E46DC3}">
  <sheetPr codeName="Sheet1">
    <pageSetUpPr fitToPage="1"/>
  </sheetPr>
  <dimension ref="A1:X110"/>
  <sheetViews>
    <sheetView showZeros="0" tabSelected="1" workbookViewId="0">
      <selection activeCell="P19" sqref="P19:V19"/>
    </sheetView>
  </sheetViews>
  <sheetFormatPr defaultColWidth="9.140625" defaultRowHeight="12.75"/>
  <cols>
    <col min="1" max="1" width="5" customWidth="1"/>
    <col min="2" max="2" width="3.140625" customWidth="1"/>
    <col min="3" max="3" width="2.42578125" customWidth="1"/>
    <col min="4" max="4" width="10" customWidth="1"/>
    <col min="5" max="5" width="8.140625" customWidth="1"/>
    <col min="6" max="8" width="10.7109375" customWidth="1"/>
    <col min="9" max="11" width="9.7109375" customWidth="1"/>
    <col min="12" max="12" width="6" customWidth="1"/>
    <col min="13" max="13" width="6.85546875" customWidth="1"/>
    <col min="14" max="14" width="3" style="3" customWidth="1"/>
    <col min="15" max="15" width="2.42578125" customWidth="1"/>
  </cols>
  <sheetData>
    <row r="1" spans="1:24" ht="42" customHeight="1">
      <c r="A1" s="384"/>
      <c r="B1" s="384"/>
      <c r="C1" s="384"/>
      <c r="D1" s="384"/>
      <c r="E1" s="384"/>
      <c r="F1" s="384"/>
      <c r="G1" s="391" t="s">
        <v>19</v>
      </c>
      <c r="H1" s="391"/>
      <c r="I1" s="391"/>
      <c r="J1" s="391"/>
      <c r="K1" s="391"/>
      <c r="L1" s="391"/>
      <c r="M1" s="391"/>
      <c r="N1" s="391"/>
    </row>
    <row r="2" spans="1:24" ht="12" customHeight="1" thickBot="1">
      <c r="A2" s="199" t="str">
        <f>"UCSF:  CONTINENTAL US TRAVEL EXPENSE VOUCHER  U85-2-ConUS  ("&amp;'TEV Guidelines &amp; Compliance'!B1&amp;")"</f>
        <v>UCSF:  CONTINENTAL US TRAVEL EXPENSE VOUCHER  U85-2-ConUS  (R07/2012)</v>
      </c>
      <c r="B2" s="199"/>
      <c r="C2" s="199"/>
      <c r="D2" s="199"/>
      <c r="E2" s="199"/>
      <c r="F2" s="199"/>
      <c r="G2" s="199"/>
      <c r="H2" s="199"/>
      <c r="I2" s="199"/>
      <c r="J2" s="199"/>
      <c r="K2" s="146" t="s">
        <v>160</v>
      </c>
      <c r="L2" s="61">
        <v>1</v>
      </c>
      <c r="M2" s="4" t="s">
        <v>161</v>
      </c>
      <c r="N2" s="63">
        <f>IF('TEV - 4'!L37&gt;0,4,IF('TEV - 3'!L37&gt;0,3,IF('TEV - 2'!L37&gt;0,2,1)))</f>
        <v>1</v>
      </c>
      <c r="T2" s="33"/>
    </row>
    <row r="3" spans="1:24" ht="20.25" customHeight="1" thickBot="1">
      <c r="A3" s="200" t="s">
        <v>229</v>
      </c>
      <c r="B3" s="201"/>
      <c r="C3" s="201"/>
      <c r="D3" s="201"/>
      <c r="E3" s="201"/>
      <c r="F3" s="201"/>
      <c r="G3" s="201"/>
      <c r="H3" s="201"/>
      <c r="I3" s="201"/>
      <c r="J3" s="201"/>
      <c r="K3" s="201"/>
      <c r="L3" s="201"/>
      <c r="M3" s="201"/>
      <c r="N3" s="202"/>
      <c r="P3" s="383" t="s">
        <v>156</v>
      </c>
      <c r="Q3" s="383"/>
      <c r="R3" s="383"/>
      <c r="S3" s="383"/>
      <c r="T3" s="383"/>
    </row>
    <row r="4" spans="1:24" ht="18" customHeight="1">
      <c r="A4" s="206" t="s">
        <v>145</v>
      </c>
      <c r="B4" s="207"/>
      <c r="C4" s="387">
        <f ca="1">IF('TEV Guidelines &amp; Compliance'!B5="Dept1","",TODAY())</f>
        <v>45847</v>
      </c>
      <c r="D4" s="388"/>
      <c r="E4" s="209" t="s">
        <v>123</v>
      </c>
      <c r="F4" s="210"/>
      <c r="G4" s="211"/>
      <c r="H4" s="389"/>
      <c r="I4" s="390"/>
      <c r="J4" s="208" t="s">
        <v>112</v>
      </c>
      <c r="K4" s="208"/>
      <c r="L4" s="212"/>
      <c r="M4" s="212"/>
      <c r="N4" s="213"/>
      <c r="P4" s="217" t="s">
        <v>115</v>
      </c>
      <c r="Q4" s="217"/>
      <c r="R4" s="217"/>
      <c r="S4" s="217"/>
      <c r="T4" s="217"/>
      <c r="U4" s="29"/>
    </row>
    <row r="5" spans="1:24" ht="36" customHeight="1">
      <c r="A5" s="203" t="s">
        <v>98</v>
      </c>
      <c r="B5" s="204"/>
      <c r="C5" s="205"/>
      <c r="D5" s="214"/>
      <c r="E5" s="215"/>
      <c r="F5" s="215"/>
      <c r="G5" s="215"/>
      <c r="H5" s="215"/>
      <c r="I5" s="216"/>
      <c r="J5" s="177" t="s">
        <v>195</v>
      </c>
      <c r="K5" s="176"/>
      <c r="L5" s="218" t="s">
        <v>198</v>
      </c>
      <c r="M5" s="218"/>
      <c r="N5" s="219"/>
      <c r="P5" s="29" t="s">
        <v>74</v>
      </c>
      <c r="Q5" s="29"/>
      <c r="R5" s="29"/>
      <c r="S5" s="29"/>
      <c r="T5" s="29"/>
      <c r="U5" s="29"/>
    </row>
    <row r="6" spans="1:24" ht="18" customHeight="1" thickBot="1">
      <c r="A6" s="336" t="s">
        <v>97</v>
      </c>
      <c r="B6" s="337"/>
      <c r="C6" s="338"/>
      <c r="D6" s="399"/>
      <c r="E6" s="400"/>
      <c r="F6" s="385" t="s">
        <v>200</v>
      </c>
      <c r="G6" s="386"/>
      <c r="H6" s="176"/>
      <c r="I6" s="145" t="s">
        <v>5</v>
      </c>
      <c r="J6" s="180" t="s">
        <v>149</v>
      </c>
      <c r="K6" s="58" t="s">
        <v>4</v>
      </c>
      <c r="L6" s="405"/>
      <c r="M6" s="406"/>
      <c r="N6" s="407"/>
      <c r="P6" s="217" t="s">
        <v>116</v>
      </c>
      <c r="Q6" s="217"/>
      <c r="R6" s="217"/>
      <c r="S6" s="217"/>
      <c r="T6" s="217"/>
      <c r="U6" s="38"/>
      <c r="V6" s="38"/>
      <c r="W6" s="38"/>
      <c r="X6" s="38"/>
    </row>
    <row r="7" spans="1:24">
      <c r="A7" s="339" t="s">
        <v>162</v>
      </c>
      <c r="B7" s="340"/>
      <c r="C7" s="340"/>
      <c r="D7" s="394"/>
      <c r="E7" s="395"/>
      <c r="F7" s="395"/>
      <c r="G7" s="395"/>
      <c r="H7" s="395"/>
      <c r="I7" s="402" t="s">
        <v>124</v>
      </c>
      <c r="J7" s="403"/>
      <c r="K7" s="403"/>
      <c r="L7" s="403"/>
      <c r="M7" s="403"/>
      <c r="N7" s="404"/>
      <c r="O7" s="30"/>
      <c r="P7" s="217" t="s">
        <v>201</v>
      </c>
      <c r="Q7" s="217"/>
      <c r="R7" s="217"/>
      <c r="S7" s="217"/>
      <c r="T7" s="217"/>
      <c r="U7" s="29"/>
    </row>
    <row r="8" spans="1:24" ht="12" customHeight="1">
      <c r="A8" s="341" t="s">
        <v>163</v>
      </c>
      <c r="B8" s="342"/>
      <c r="C8" s="342"/>
      <c r="D8" s="343"/>
      <c r="E8" s="344"/>
      <c r="F8" s="344"/>
      <c r="G8" s="344"/>
      <c r="H8" s="344"/>
      <c r="I8" s="392"/>
      <c r="J8" s="393"/>
      <c r="K8" s="393"/>
      <c r="L8" s="393"/>
      <c r="M8" s="393"/>
      <c r="N8" s="401"/>
      <c r="P8" s="217" t="s">
        <v>117</v>
      </c>
      <c r="Q8" s="217"/>
      <c r="R8" s="217"/>
      <c r="S8" s="217"/>
      <c r="T8" s="217"/>
      <c r="U8" s="217"/>
    </row>
    <row r="9" spans="1:24" ht="12" customHeight="1">
      <c r="A9" s="345" t="s">
        <v>164</v>
      </c>
      <c r="B9" s="346"/>
      <c r="C9" s="346"/>
      <c r="D9" s="392"/>
      <c r="E9" s="393"/>
      <c r="F9" s="393"/>
      <c r="G9" s="393"/>
      <c r="H9" s="393"/>
      <c r="I9" s="392"/>
      <c r="J9" s="393"/>
      <c r="K9" s="393"/>
      <c r="L9" s="393"/>
      <c r="M9" s="393"/>
      <c r="N9" s="401"/>
    </row>
    <row r="10" spans="1:24" ht="12" customHeight="1">
      <c r="A10" s="345" t="s">
        <v>122</v>
      </c>
      <c r="B10" s="346"/>
      <c r="C10" s="346"/>
      <c r="D10" s="392"/>
      <c r="E10" s="393"/>
      <c r="F10" s="393"/>
      <c r="G10" s="393"/>
      <c r="H10" s="393"/>
      <c r="I10" s="392"/>
      <c r="J10" s="393"/>
      <c r="K10" s="393"/>
      <c r="L10" s="393"/>
      <c r="M10" s="393"/>
      <c r="N10" s="401"/>
      <c r="P10" s="217" t="s">
        <v>6</v>
      </c>
      <c r="Q10" s="217"/>
      <c r="R10" s="217"/>
      <c r="S10" s="217"/>
      <c r="T10" s="217"/>
    </row>
    <row r="11" spans="1:24" ht="13.5" thickBot="1">
      <c r="A11" s="238" t="s">
        <v>165</v>
      </c>
      <c r="B11" s="239"/>
      <c r="C11" s="239"/>
      <c r="D11" s="412"/>
      <c r="E11" s="413"/>
      <c r="F11" s="413"/>
      <c r="G11" s="413"/>
      <c r="H11" s="413"/>
      <c r="I11" s="412"/>
      <c r="J11" s="413"/>
      <c r="K11" s="413"/>
      <c r="L11" s="413"/>
      <c r="M11" s="413"/>
      <c r="N11" s="414"/>
    </row>
    <row r="12" spans="1:24" ht="13.5" thickBot="1">
      <c r="A12" s="369" t="s">
        <v>158</v>
      </c>
      <c r="B12" s="370"/>
      <c r="C12" s="370"/>
      <c r="D12" s="370"/>
      <c r="E12" s="370"/>
      <c r="F12" s="370"/>
      <c r="G12" s="370"/>
      <c r="H12" s="370"/>
      <c r="I12" s="370"/>
      <c r="J12" s="370"/>
      <c r="K12" s="370"/>
      <c r="L12" s="370"/>
      <c r="M12" s="370"/>
      <c r="N12" s="371"/>
      <c r="P12" s="38"/>
      <c r="Q12" s="38"/>
      <c r="R12" s="38"/>
      <c r="S12" s="38"/>
      <c r="T12" s="38"/>
      <c r="U12" s="38"/>
    </row>
    <row r="13" spans="1:24" ht="15" customHeight="1" thickBot="1">
      <c r="A13" s="232" t="s">
        <v>207</v>
      </c>
      <c r="B13" s="233"/>
      <c r="C13" s="234"/>
      <c r="D13" s="232" t="s">
        <v>208</v>
      </c>
      <c r="E13" s="236"/>
      <c r="F13" s="181" t="s">
        <v>209</v>
      </c>
      <c r="G13" s="182" t="s">
        <v>210</v>
      </c>
      <c r="H13" s="182" t="s">
        <v>211</v>
      </c>
      <c r="I13" s="235" t="s">
        <v>212</v>
      </c>
      <c r="J13" s="236"/>
      <c r="K13" s="182" t="s">
        <v>213</v>
      </c>
      <c r="L13" s="182" t="s">
        <v>215</v>
      </c>
      <c r="M13" s="233" t="s">
        <v>214</v>
      </c>
      <c r="N13" s="234"/>
    </row>
    <row r="14" spans="1:24" ht="15" customHeight="1">
      <c r="A14" s="228"/>
      <c r="B14" s="229"/>
      <c r="C14" s="229"/>
      <c r="D14" s="230"/>
      <c r="E14" s="231"/>
      <c r="F14" s="183"/>
      <c r="G14" s="189"/>
      <c r="H14" s="189"/>
      <c r="I14" s="230"/>
      <c r="J14" s="231"/>
      <c r="K14" s="189"/>
      <c r="L14" s="189"/>
      <c r="M14" s="230"/>
      <c r="N14" s="231"/>
    </row>
    <row r="15" spans="1:24" ht="15" customHeight="1">
      <c r="A15" s="372"/>
      <c r="B15" s="373"/>
      <c r="C15" s="374"/>
      <c r="D15" s="408"/>
      <c r="E15" s="374"/>
      <c r="F15" s="184"/>
      <c r="G15" s="190"/>
      <c r="H15" s="190"/>
      <c r="I15" s="375"/>
      <c r="J15" s="376"/>
      <c r="K15" s="193"/>
      <c r="L15" s="195"/>
      <c r="M15" s="377"/>
      <c r="N15" s="378"/>
      <c r="P15" s="217" t="s">
        <v>118</v>
      </c>
      <c r="Q15" s="217"/>
      <c r="R15" s="217"/>
      <c r="S15" s="217"/>
      <c r="T15" s="217"/>
    </row>
    <row r="16" spans="1:24" ht="15" customHeight="1" thickBot="1">
      <c r="A16" s="243"/>
      <c r="B16" s="244"/>
      <c r="C16" s="245"/>
      <c r="D16" s="246"/>
      <c r="E16" s="245"/>
      <c r="F16" s="185"/>
      <c r="G16" s="191"/>
      <c r="H16" s="191"/>
      <c r="I16" s="379"/>
      <c r="J16" s="380"/>
      <c r="K16" s="192"/>
      <c r="L16" s="196"/>
      <c r="M16" s="381"/>
      <c r="N16" s="382"/>
      <c r="P16" s="217" t="s">
        <v>226</v>
      </c>
      <c r="Q16" s="217"/>
      <c r="R16" s="217"/>
      <c r="S16" s="217"/>
      <c r="T16" s="217"/>
      <c r="U16" s="217"/>
      <c r="V16" s="217"/>
      <c r="W16" s="217"/>
      <c r="X16" s="217"/>
    </row>
    <row r="17" spans="1:22" ht="12" customHeight="1">
      <c r="A17" s="304">
        <v>1</v>
      </c>
      <c r="B17" s="305"/>
      <c r="C17" s="306"/>
      <c r="D17" s="367"/>
      <c r="E17" s="368"/>
      <c r="F17" s="120" t="s">
        <v>96</v>
      </c>
      <c r="G17" s="121" t="s">
        <v>96</v>
      </c>
      <c r="H17" s="121" t="s">
        <v>96</v>
      </c>
      <c r="I17" s="121" t="s">
        <v>96</v>
      </c>
      <c r="J17" s="121" t="s">
        <v>96</v>
      </c>
      <c r="K17" s="121" t="s">
        <v>96</v>
      </c>
      <c r="L17" s="186" t="s">
        <v>166</v>
      </c>
      <c r="M17" s="187"/>
      <c r="N17" s="124">
        <v>1</v>
      </c>
      <c r="P17" s="217" t="s">
        <v>119</v>
      </c>
      <c r="Q17" s="217"/>
      <c r="R17" s="217"/>
      <c r="S17" s="217"/>
      <c r="T17" s="217"/>
      <c r="U17" s="217"/>
      <c r="V17" s="217"/>
    </row>
    <row r="18" spans="1:22" ht="12" customHeight="1">
      <c r="A18" s="409">
        <v>2</v>
      </c>
      <c r="B18" s="410"/>
      <c r="C18" s="411"/>
      <c r="D18" s="365" t="s">
        <v>2</v>
      </c>
      <c r="E18" s="366"/>
      <c r="F18" s="34"/>
      <c r="G18" s="34"/>
      <c r="H18" s="34"/>
      <c r="I18" s="34"/>
      <c r="J18" s="34"/>
      <c r="K18" s="34"/>
      <c r="L18" s="396"/>
      <c r="M18" s="397"/>
      <c r="N18" s="125">
        <v>2</v>
      </c>
      <c r="P18" s="217"/>
      <c r="Q18" s="217"/>
      <c r="R18" s="217"/>
      <c r="S18" s="217"/>
      <c r="T18" s="217"/>
      <c r="U18" s="29"/>
    </row>
    <row r="19" spans="1:22" ht="12" customHeight="1" thickBot="1">
      <c r="A19" s="240">
        <v>3</v>
      </c>
      <c r="B19" s="241"/>
      <c r="C19" s="242"/>
      <c r="D19" s="310" t="s">
        <v>13</v>
      </c>
      <c r="E19" s="398"/>
      <c r="F19" s="109"/>
      <c r="G19" s="110"/>
      <c r="H19" s="110"/>
      <c r="I19" s="111"/>
      <c r="J19" s="110"/>
      <c r="K19" s="110"/>
      <c r="L19" s="416"/>
      <c r="M19" s="417"/>
      <c r="N19" s="126">
        <v>3</v>
      </c>
      <c r="P19" s="217" t="s">
        <v>121</v>
      </c>
      <c r="Q19" s="217"/>
      <c r="R19" s="217"/>
      <c r="S19" s="217"/>
      <c r="T19" s="217"/>
      <c r="U19" s="217"/>
      <c r="V19" s="217"/>
    </row>
    <row r="20" spans="1:22" ht="12" customHeight="1">
      <c r="A20" s="307">
        <v>4</v>
      </c>
      <c r="B20" s="308"/>
      <c r="C20" s="309"/>
      <c r="D20" s="253" t="s">
        <v>167</v>
      </c>
      <c r="E20" s="347"/>
      <c r="F20" s="21"/>
      <c r="G20" s="22"/>
      <c r="H20" s="22"/>
      <c r="I20" s="22"/>
      <c r="J20" s="22"/>
      <c r="K20" s="22"/>
      <c r="L20" s="348">
        <f>IF(H6="Yes", "0",SUM(F20:K20))</f>
        <v>0</v>
      </c>
      <c r="M20" s="220"/>
      <c r="N20" s="127">
        <v>4</v>
      </c>
      <c r="P20" s="217" t="s">
        <v>76</v>
      </c>
      <c r="Q20" s="217"/>
      <c r="R20" s="217"/>
      <c r="S20" s="217"/>
      <c r="T20" s="217"/>
      <c r="U20" s="29"/>
    </row>
    <row r="21" spans="1:22" ht="12" customHeight="1">
      <c r="A21" s="307">
        <v>5</v>
      </c>
      <c r="B21" s="308"/>
      <c r="C21" s="309"/>
      <c r="D21" s="253" t="s">
        <v>128</v>
      </c>
      <c r="E21" s="347"/>
      <c r="F21" s="14"/>
      <c r="G21" s="15"/>
      <c r="H21" s="15"/>
      <c r="I21" s="15"/>
      <c r="J21" s="15"/>
      <c r="K21" s="15"/>
      <c r="L21" s="222">
        <f>SUM(F21:K21)</f>
        <v>0</v>
      </c>
      <c r="M21" s="221"/>
      <c r="N21" s="127">
        <v>5</v>
      </c>
      <c r="O21" s="5"/>
      <c r="P21" s="217" t="s">
        <v>14</v>
      </c>
      <c r="Q21" s="217"/>
      <c r="R21" s="217"/>
      <c r="S21" s="217"/>
      <c r="T21" s="217"/>
      <c r="U21" s="217"/>
      <c r="V21" s="5"/>
    </row>
    <row r="22" spans="1:22" ht="12" customHeight="1">
      <c r="A22" s="307">
        <v>6</v>
      </c>
      <c r="B22" s="308"/>
      <c r="C22" s="309"/>
      <c r="D22" s="253" t="s">
        <v>168</v>
      </c>
      <c r="E22" s="347"/>
      <c r="F22" s="23"/>
      <c r="G22" s="24"/>
      <c r="H22" s="24"/>
      <c r="I22" s="24"/>
      <c r="J22" s="24"/>
      <c r="K22" s="22"/>
      <c r="L22" s="222">
        <f>SUM(F22:K22)</f>
        <v>0</v>
      </c>
      <c r="M22" s="221"/>
      <c r="N22" s="128">
        <v>6</v>
      </c>
      <c r="O22" s="5"/>
      <c r="P22" s="217" t="s">
        <v>150</v>
      </c>
      <c r="Q22" s="217"/>
      <c r="R22" s="217"/>
      <c r="S22" s="217"/>
      <c r="T22" s="217"/>
    </row>
    <row r="23" spans="1:22" ht="12" customHeight="1" thickBot="1">
      <c r="A23" s="307">
        <v>7</v>
      </c>
      <c r="B23" s="308"/>
      <c r="C23" s="309"/>
      <c r="D23" s="253" t="s">
        <v>130</v>
      </c>
      <c r="E23" s="347"/>
      <c r="F23" s="18"/>
      <c r="G23" s="19"/>
      <c r="H23" s="19"/>
      <c r="I23" s="19"/>
      <c r="J23" s="19"/>
      <c r="K23" s="20"/>
      <c r="L23" s="223"/>
      <c r="M23" s="224"/>
      <c r="N23" s="128">
        <v>7</v>
      </c>
      <c r="O23" s="5"/>
      <c r="P23" s="217" t="s">
        <v>15</v>
      </c>
      <c r="Q23" s="217"/>
      <c r="R23" s="217"/>
      <c r="S23" s="217"/>
      <c r="T23" s="217"/>
      <c r="U23" s="217"/>
    </row>
    <row r="24" spans="1:22" ht="12" customHeight="1" thickBot="1">
      <c r="A24" s="307">
        <v>8</v>
      </c>
      <c r="B24" s="308"/>
      <c r="C24" s="309"/>
      <c r="D24" s="8" t="s">
        <v>169</v>
      </c>
      <c r="E24" s="173">
        <f>IF(ISBLANK(F18),0.7,IF(F18&gt;=DATE(2025,1,1),0.7,IF(F18&gt;=DATE(2024,1,1),0.67,IF(F18&gt;=DATE(2023,1,1),0.655,IF(F18&gt;=DATE(2022,7,1),0.625,IF(F18&gt;=DATE(2022,1,1),0.585,IF(F18&gt;=DATE(2021,1,1),0.56,0.575)))))))</f>
        <v>0.7</v>
      </c>
      <c r="F24" s="174">
        <f>IF(F18&gt;=DATE(2025,1,1),SUM(F23*0.7),IF(F18&gt;=DATE(2024,1,1),SUM(F23*0.67),IF(F18&gt;=DATE(2023,1,1),SUM(F23*0.655),IF(F18&gt;=DATE(2022,7,1),SUM(F23*0.625),IF(F18&gt;=DATE(2022,1,1),SUM(F23*0.585),IF(F18&gt;=DATE(2021,1,1),SUM(F23*0.56),IF(F18&gt;=DATE(2020,1,1),SUM(F23*0.575),SUM(F23*0.58))))))))</f>
        <v>0</v>
      </c>
      <c r="G24" s="174">
        <f t="shared" ref="G24:K24" si="0">IF(G18&gt;=DATE(2025,1,1),SUM(G23*0.7),IF(G18&gt;=DATE(2024,1,1),SUM(G23*0.67),IF(G18&gt;=DATE(2023,1,1),SUM(G23*0.655),IF(G18&gt;=DATE(2022,7,1),SUM(G23*0.625),IF(G18&gt;=DATE(2022,1,1),SUM(G23*0.585),IF(G18&gt;=DATE(2021,1,1),SUM(G23*0.56),IF(G18&gt;=DATE(2020,1,1),SUM(G23*0.575),SUM(G23*0.58))))))))</f>
        <v>0</v>
      </c>
      <c r="H24" s="174">
        <f t="shared" si="0"/>
        <v>0</v>
      </c>
      <c r="I24" s="174">
        <f t="shared" si="0"/>
        <v>0</v>
      </c>
      <c r="J24" s="174">
        <f t="shared" si="0"/>
        <v>0</v>
      </c>
      <c r="K24" s="174">
        <f t="shared" si="0"/>
        <v>0</v>
      </c>
      <c r="L24" s="221">
        <f t="shared" ref="L24:L31" si="1">SUM(F24:K24)</f>
        <v>0</v>
      </c>
      <c r="M24" s="221"/>
      <c r="N24" s="128">
        <v>8</v>
      </c>
      <c r="O24" s="12"/>
      <c r="P24" s="217" t="s">
        <v>151</v>
      </c>
      <c r="Q24" s="217"/>
      <c r="R24" s="217"/>
      <c r="S24" s="217"/>
      <c r="T24" s="217"/>
    </row>
    <row r="25" spans="1:22" ht="12" customHeight="1">
      <c r="A25" s="307">
        <v>9</v>
      </c>
      <c r="B25" s="308"/>
      <c r="C25" s="309"/>
      <c r="D25" s="253" t="s">
        <v>170</v>
      </c>
      <c r="E25" s="347"/>
      <c r="F25" s="14"/>
      <c r="G25" s="15"/>
      <c r="H25" s="15"/>
      <c r="I25" s="15"/>
      <c r="J25" s="15"/>
      <c r="K25" s="15"/>
      <c r="L25" s="222">
        <f t="shared" si="1"/>
        <v>0</v>
      </c>
      <c r="M25" s="221"/>
      <c r="N25" s="127">
        <v>9</v>
      </c>
      <c r="O25" s="5"/>
      <c r="P25" s="217" t="s">
        <v>16</v>
      </c>
      <c r="Q25" s="217"/>
      <c r="R25" s="217"/>
      <c r="S25" s="217"/>
      <c r="T25" s="217"/>
      <c r="U25" s="217"/>
    </row>
    <row r="26" spans="1:22" ht="12" customHeight="1" thickBot="1">
      <c r="A26" s="240">
        <v>10</v>
      </c>
      <c r="B26" s="241"/>
      <c r="C26" s="242"/>
      <c r="D26" s="310" t="s">
        <v>171</v>
      </c>
      <c r="E26" s="311"/>
      <c r="F26" s="16"/>
      <c r="G26" s="17"/>
      <c r="H26" s="17"/>
      <c r="I26" s="17"/>
      <c r="J26" s="17"/>
      <c r="K26" s="17"/>
      <c r="L26" s="420">
        <f t="shared" si="1"/>
        <v>0</v>
      </c>
      <c r="M26" s="250"/>
      <c r="N26" s="129">
        <v>10</v>
      </c>
      <c r="O26" s="5"/>
      <c r="P26" s="217" t="s">
        <v>152</v>
      </c>
      <c r="Q26" s="217"/>
      <c r="R26" s="217"/>
      <c r="S26" s="217"/>
      <c r="T26" s="217"/>
    </row>
    <row r="27" spans="1:22" ht="21.75" customHeight="1" thickBot="1">
      <c r="A27" s="304">
        <v>11</v>
      </c>
      <c r="B27" s="305"/>
      <c r="C27" s="306"/>
      <c r="D27" s="312" t="s">
        <v>79</v>
      </c>
      <c r="E27" s="313"/>
      <c r="F27" s="50"/>
      <c r="G27" s="51"/>
      <c r="H27" s="51"/>
      <c r="I27" s="51"/>
      <c r="J27" s="51"/>
      <c r="K27" s="51"/>
      <c r="L27" s="259">
        <f t="shared" si="1"/>
        <v>0</v>
      </c>
      <c r="M27" s="260"/>
      <c r="N27" s="130">
        <v>11</v>
      </c>
      <c r="O27" s="5"/>
      <c r="P27" s="217" t="s">
        <v>17</v>
      </c>
      <c r="Q27" s="217"/>
      <c r="R27" s="217"/>
      <c r="S27" s="217"/>
      <c r="T27" s="217"/>
      <c r="U27" s="217"/>
    </row>
    <row r="28" spans="1:22" ht="12" customHeight="1">
      <c r="A28" s="307">
        <v>12</v>
      </c>
      <c r="B28" s="308"/>
      <c r="C28" s="309"/>
      <c r="D28" s="1" t="s">
        <v>172</v>
      </c>
      <c r="E28" s="10" t="s">
        <v>173</v>
      </c>
      <c r="F28" s="46"/>
      <c r="G28" s="45"/>
      <c r="H28" s="45"/>
      <c r="I28" s="45"/>
      <c r="J28" s="45"/>
      <c r="K28" s="45"/>
      <c r="L28" s="220">
        <f t="shared" si="1"/>
        <v>0</v>
      </c>
      <c r="M28" s="220"/>
      <c r="N28" s="127">
        <v>12</v>
      </c>
      <c r="O28" s="5"/>
      <c r="P28" s="217" t="s">
        <v>153</v>
      </c>
      <c r="Q28" s="217"/>
      <c r="R28" s="217"/>
      <c r="S28" s="217"/>
      <c r="T28" s="217"/>
    </row>
    <row r="29" spans="1:22" ht="12" customHeight="1">
      <c r="A29" s="307">
        <v>13</v>
      </c>
      <c r="B29" s="308"/>
      <c r="C29" s="309"/>
      <c r="D29" s="1" t="s">
        <v>174</v>
      </c>
      <c r="E29" s="10" t="s">
        <v>175</v>
      </c>
      <c r="F29" s="47"/>
      <c r="G29" s="45"/>
      <c r="H29" s="45"/>
      <c r="I29" s="45"/>
      <c r="J29" s="45"/>
      <c r="K29" s="45"/>
      <c r="L29" s="220">
        <f t="shared" si="1"/>
        <v>0</v>
      </c>
      <c r="M29" s="220"/>
      <c r="N29" s="127">
        <v>13</v>
      </c>
      <c r="O29" s="5"/>
      <c r="P29" s="217" t="s">
        <v>18</v>
      </c>
      <c r="Q29" s="217"/>
      <c r="R29" s="217"/>
      <c r="S29" s="217"/>
      <c r="T29" s="217"/>
      <c r="U29" s="217"/>
    </row>
    <row r="30" spans="1:22" ht="12" customHeight="1">
      <c r="A30" s="307">
        <v>14</v>
      </c>
      <c r="B30" s="308"/>
      <c r="C30" s="309"/>
      <c r="D30" s="1" t="s">
        <v>176</v>
      </c>
      <c r="E30" s="10" t="s">
        <v>177</v>
      </c>
      <c r="F30" s="14"/>
      <c r="G30" s="45"/>
      <c r="H30" s="45"/>
      <c r="I30" s="45"/>
      <c r="J30" s="45"/>
      <c r="K30" s="45"/>
      <c r="L30" s="220">
        <f t="shared" si="1"/>
        <v>0</v>
      </c>
      <c r="M30" s="220"/>
      <c r="N30" s="127">
        <v>14</v>
      </c>
      <c r="O30" s="5"/>
      <c r="P30" s="217" t="s">
        <v>154</v>
      </c>
      <c r="Q30" s="217"/>
      <c r="R30" s="217"/>
      <c r="S30" s="217"/>
      <c r="T30" s="217"/>
    </row>
    <row r="31" spans="1:22" ht="12" customHeight="1" thickBot="1">
      <c r="A31" s="307">
        <v>15</v>
      </c>
      <c r="B31" s="308"/>
      <c r="C31" s="309"/>
      <c r="D31" s="117" t="s">
        <v>178</v>
      </c>
      <c r="E31" s="11" t="s">
        <v>179</v>
      </c>
      <c r="F31" s="48"/>
      <c r="G31" s="49"/>
      <c r="H31" s="49"/>
      <c r="I31" s="49"/>
      <c r="J31" s="49"/>
      <c r="K31" s="49"/>
      <c r="L31" s="250">
        <f t="shared" si="1"/>
        <v>0</v>
      </c>
      <c r="M31" s="250"/>
      <c r="N31" s="129">
        <v>15</v>
      </c>
      <c r="O31" s="5"/>
      <c r="P31" s="217" t="s">
        <v>108</v>
      </c>
      <c r="Q31" s="217"/>
      <c r="R31" s="217"/>
      <c r="S31" s="217"/>
      <c r="T31" s="217"/>
      <c r="U31" s="217"/>
    </row>
    <row r="32" spans="1:22" ht="12" customHeight="1">
      <c r="A32" s="307">
        <v>16</v>
      </c>
      <c r="B32" s="308"/>
      <c r="C32" s="309"/>
      <c r="D32" s="247" t="s">
        <v>7</v>
      </c>
      <c r="E32" s="248"/>
      <c r="F32" s="132">
        <f t="shared" ref="F32:K32" si="2">SUM(F28:F31)</f>
        <v>0</v>
      </c>
      <c r="G32" s="133">
        <f t="shared" si="2"/>
        <v>0</v>
      </c>
      <c r="H32" s="133">
        <f t="shared" si="2"/>
        <v>0</v>
      </c>
      <c r="I32" s="133">
        <f t="shared" si="2"/>
        <v>0</v>
      </c>
      <c r="J32" s="133">
        <f t="shared" si="2"/>
        <v>0</v>
      </c>
      <c r="K32" s="131">
        <f t="shared" si="2"/>
        <v>0</v>
      </c>
      <c r="L32" s="226"/>
      <c r="M32" s="227"/>
      <c r="N32" s="125">
        <v>16</v>
      </c>
      <c r="O32" s="5"/>
      <c r="P32" s="225" t="s">
        <v>233</v>
      </c>
      <c r="Q32" s="225"/>
      <c r="R32" s="225"/>
      <c r="S32" s="225"/>
      <c r="T32" s="225"/>
      <c r="U32" s="225"/>
      <c r="V32" s="225"/>
    </row>
    <row r="33" spans="1:22" ht="14.45" customHeight="1">
      <c r="A33" s="307">
        <v>17</v>
      </c>
      <c r="B33" s="308"/>
      <c r="C33" s="309"/>
      <c r="D33" s="251" t="s">
        <v>99</v>
      </c>
      <c r="E33" s="252"/>
      <c r="F33" s="175">
        <f>IF(OR(F32=0,ISBLANK($J$6)),0,IF($J$6=$B$57,0,IF($J$6=$B$58,IF(AND(F18&gt;=DATE(2016,1,1),F18&lt;DATE(2022,7,1),'TEV Guidelines &amp; Compliance'!$B$5&lt;&gt;"Dept2"),62,IF(AND(F18&gt;=DATE(2022,7,1),F18&lt;DATE(2024,10,1),'TEV Guidelines &amp; Compliance'!$B$5&lt;&gt;"Dept2"),79,IF(AND(F18&gt;=DATE(2024,10,1),'TEV Guidelines &amp; Compliance'!$B$5&lt;&gt;"Dept2"),92,74))))))</f>
        <v>0</v>
      </c>
      <c r="G33" s="175">
        <f>IF(OR(G32=0,ISBLANK($J$6)),0,IF($J$6=$B$57,0,IF($J$6=$B$58,IF(AND(G18&gt;=DATE(2016,1,1),G18&lt;DATE(2022,7,1),'TEV Guidelines &amp; Compliance'!$B$5&lt;&gt;"Dept2"),62,IF(AND(G18&gt;=DATE(2022,7,1),G18&lt;DATE(2024,10,1),'TEV Guidelines &amp; Compliance'!$B$5&lt;&gt;"Dept2"),79,IF(AND(G18&gt;=DATE(2024,10,1),'TEV Guidelines &amp; Compliance'!$B$5&lt;&gt;"Dept2"),92,74))))))</f>
        <v>0</v>
      </c>
      <c r="H33" s="175">
        <f>IF(OR(H32=0,ISBLANK($J$6)),0,IF($J$6=$B$57,0,IF($J$6=$B$58,IF(AND(H18&gt;=DATE(2016,1,1),H18&lt;DATE(2022,7,1),'TEV Guidelines &amp; Compliance'!$B$5&lt;&gt;"Dept2"),62,IF(AND(H18&gt;=DATE(2022,7,1),H18&lt;DATE(2024,10,1),'TEV Guidelines &amp; Compliance'!$B$5&lt;&gt;"Dept2"),79,IF(AND(H18&gt;=DATE(2024,10,1),'TEV Guidelines &amp; Compliance'!$B$5&lt;&gt;"Dept2"),92,74))))))</f>
        <v>0</v>
      </c>
      <c r="I33" s="175">
        <f>IF(OR(I32=0,ISBLANK($J$6)),0,IF($J$6=$B$57,0,IF($J$6=$B$58,IF(AND(I18&gt;=DATE(2016,1,1),I18&lt;DATE(2022,7,1),'TEV Guidelines &amp; Compliance'!$B$5&lt;&gt;"Dept2"),62,IF(AND(I18&gt;=DATE(2022,7,1),I18&lt;DATE(2024,10,1),'TEV Guidelines &amp; Compliance'!$B$5&lt;&gt;"Dept2"),79,IF(AND(I18&gt;=DATE(2024,10,1),'TEV Guidelines &amp; Compliance'!$B$5&lt;&gt;"Dept2"),92,74))))))</f>
        <v>0</v>
      </c>
      <c r="J33" s="175">
        <f>IF(OR(J32=0,ISBLANK($J$6)),0,IF($J$6=$B$57,0,IF($J$6=$B$58,IF(AND(J18&gt;=DATE(2016,1,1),J18&lt;DATE(2022,7,1),'TEV Guidelines &amp; Compliance'!$B$5&lt;&gt;"Dept2"),62,IF(AND(J18&gt;=DATE(2022,7,1),J18&lt;DATE(2024,10,1),'TEV Guidelines &amp; Compliance'!$B$5&lt;&gt;"Dept2"),79,IF(AND(J18&gt;=DATE(2024,10,1),'TEV Guidelines &amp; Compliance'!$B$5&lt;&gt;"Dept2"),92,74))))))</f>
        <v>0</v>
      </c>
      <c r="K33" s="175">
        <f>IF(OR(K32=0,ISBLANK($J$6)),0,IF($J$6=$B$57,0,IF($J$6=$B$58,IF(AND(K18&gt;=DATE(2016,1,1),K18&lt;DATE(2022,7,1),'TEV Guidelines &amp; Compliance'!$B$5&lt;&gt;"Dept2"),62,IF(AND(K18&gt;=DATE(2022,7,1),K18&lt;DATE(2024,10,1),'TEV Guidelines &amp; Compliance'!$B$5&lt;&gt;"Dept2"),79,IF(AND(K18&gt;=DATE(2024,10,1),'TEV Guidelines &amp; Compliance'!$B$5&lt;&gt;"Dept2"),92,74))))))</f>
        <v>0</v>
      </c>
      <c r="L33" s="226"/>
      <c r="M33" s="227"/>
      <c r="N33" s="125">
        <v>17</v>
      </c>
      <c r="O33" s="5"/>
      <c r="P33" s="225"/>
      <c r="Q33" s="225"/>
      <c r="R33" s="225"/>
      <c r="S33" s="225"/>
      <c r="T33" s="225"/>
      <c r="U33" s="225"/>
      <c r="V33" s="225"/>
    </row>
    <row r="34" spans="1:22" ht="14.45" customHeight="1" thickBot="1">
      <c r="A34" s="240">
        <v>18</v>
      </c>
      <c r="B34" s="241"/>
      <c r="C34" s="242"/>
      <c r="D34" s="314" t="s">
        <v>12</v>
      </c>
      <c r="E34" s="315"/>
      <c r="F34" s="135">
        <f t="shared" ref="F34:K34" si="3">IF(ABS(F33)&gt;F32,F32,F33)</f>
        <v>0</v>
      </c>
      <c r="G34" s="136">
        <f t="shared" si="3"/>
        <v>0</v>
      </c>
      <c r="H34" s="136">
        <f t="shared" si="3"/>
        <v>0</v>
      </c>
      <c r="I34" s="136">
        <f t="shared" si="3"/>
        <v>0</v>
      </c>
      <c r="J34" s="136">
        <f t="shared" si="3"/>
        <v>0</v>
      </c>
      <c r="K34" s="136">
        <f t="shared" si="3"/>
        <v>0</v>
      </c>
      <c r="L34" s="257">
        <f t="shared" ref="L34:L39" si="4">SUM(F34:K34)</f>
        <v>0</v>
      </c>
      <c r="M34" s="258"/>
      <c r="N34" s="126">
        <v>18</v>
      </c>
      <c r="O34" s="5"/>
      <c r="P34" s="225" t="s">
        <v>234</v>
      </c>
      <c r="Q34" s="225"/>
      <c r="R34" s="225"/>
      <c r="S34" s="225"/>
      <c r="T34" s="225"/>
      <c r="U34" s="225"/>
      <c r="V34" s="225"/>
    </row>
    <row r="35" spans="1:22" ht="15.6" customHeight="1">
      <c r="A35" s="307">
        <v>19</v>
      </c>
      <c r="B35" s="308"/>
      <c r="C35" s="308"/>
      <c r="D35" s="253" t="s">
        <v>180</v>
      </c>
      <c r="E35" s="347"/>
      <c r="F35" s="35"/>
      <c r="G35" s="22"/>
      <c r="H35" s="22"/>
      <c r="I35" s="22"/>
      <c r="J35" s="22"/>
      <c r="K35" s="22"/>
      <c r="L35" s="348">
        <f t="shared" si="4"/>
        <v>0</v>
      </c>
      <c r="M35" s="220"/>
      <c r="N35" s="127">
        <v>19</v>
      </c>
      <c r="O35" s="5"/>
      <c r="P35" s="225"/>
      <c r="Q35" s="225"/>
      <c r="R35" s="225"/>
      <c r="S35" s="225"/>
      <c r="T35" s="225"/>
      <c r="U35" s="225"/>
      <c r="V35" s="225"/>
    </row>
    <row r="36" spans="1:22" ht="12" customHeight="1">
      <c r="A36" s="118"/>
      <c r="B36" s="119"/>
      <c r="C36" s="119">
        <v>20</v>
      </c>
      <c r="D36" s="253" t="s">
        <v>91</v>
      </c>
      <c r="E36" s="254"/>
      <c r="F36" s="47"/>
      <c r="G36" s="53"/>
      <c r="H36" s="53"/>
      <c r="I36" s="53"/>
      <c r="J36" s="53"/>
      <c r="K36" s="53"/>
      <c r="L36" s="222">
        <f t="shared" si="4"/>
        <v>0</v>
      </c>
      <c r="M36" s="221"/>
      <c r="N36" s="128">
        <v>20</v>
      </c>
      <c r="O36" s="5"/>
      <c r="P36" s="217" t="s">
        <v>228</v>
      </c>
      <c r="Q36" s="217"/>
      <c r="R36" s="217"/>
      <c r="S36" s="217"/>
      <c r="T36" s="217"/>
      <c r="U36" s="29"/>
      <c r="V36" s="5"/>
    </row>
    <row r="37" spans="1:22" ht="12" customHeight="1">
      <c r="A37" s="118"/>
      <c r="B37" s="119"/>
      <c r="C37" s="119">
        <v>21</v>
      </c>
      <c r="D37" s="253" t="s">
        <v>0</v>
      </c>
      <c r="E37" s="254"/>
      <c r="F37" s="47"/>
      <c r="G37" s="53"/>
      <c r="H37" s="53"/>
      <c r="I37" s="53"/>
      <c r="J37" s="53"/>
      <c r="K37" s="53"/>
      <c r="L37" s="255">
        <f t="shared" si="4"/>
        <v>0</v>
      </c>
      <c r="M37" s="256"/>
      <c r="N37" s="128">
        <v>21</v>
      </c>
      <c r="O37" s="5"/>
      <c r="U37" s="29"/>
      <c r="V37" s="5"/>
    </row>
    <row r="38" spans="1:22" ht="12" customHeight="1" thickBot="1">
      <c r="A38" s="307">
        <v>22</v>
      </c>
      <c r="B38" s="308"/>
      <c r="C38" s="309"/>
      <c r="D38" s="357" t="s">
        <v>129</v>
      </c>
      <c r="E38" s="358"/>
      <c r="F38" s="16"/>
      <c r="G38" s="17"/>
      <c r="H38" s="17"/>
      <c r="I38" s="17"/>
      <c r="J38" s="17"/>
      <c r="K38" s="17"/>
      <c r="L38" s="426">
        <f t="shared" si="4"/>
        <v>0</v>
      </c>
      <c r="M38" s="266"/>
      <c r="N38" s="126">
        <v>22</v>
      </c>
      <c r="O38" s="5"/>
      <c r="V38" s="38"/>
    </row>
    <row r="39" spans="1:22" ht="12" customHeight="1" thickBot="1">
      <c r="A39" s="240">
        <v>23</v>
      </c>
      <c r="B39" s="241"/>
      <c r="C39" s="242"/>
      <c r="D39" s="359" t="s">
        <v>181</v>
      </c>
      <c r="E39" s="360"/>
      <c r="F39" s="137">
        <f t="shared" ref="F39:K39" si="5">IF($H$6="No",(SUM(F20:F22)+SUM(F24:F26)+SUM(F35:F38)+F27+F34),(IF($H$6="",(SUM(F20:F22)+SUM(F24:F26)+SUM(F35:F38)+F27+F34),(SUM(F21:F22)+SUM(F24:F26)+SUM(F35:F38)+F27+F34))))</f>
        <v>0</v>
      </c>
      <c r="G39" s="137">
        <f t="shared" si="5"/>
        <v>0</v>
      </c>
      <c r="H39" s="137">
        <f t="shared" si="5"/>
        <v>0</v>
      </c>
      <c r="I39" s="137">
        <f t="shared" si="5"/>
        <v>0</v>
      </c>
      <c r="J39" s="137">
        <f t="shared" si="5"/>
        <v>0</v>
      </c>
      <c r="K39" s="137">
        <f t="shared" si="5"/>
        <v>0</v>
      </c>
      <c r="L39" s="259">
        <f t="shared" si="4"/>
        <v>0</v>
      </c>
      <c r="M39" s="260"/>
      <c r="N39" s="126">
        <v>23</v>
      </c>
      <c r="O39" s="5"/>
    </row>
    <row r="40" spans="1:22" ht="15" customHeight="1">
      <c r="A40" s="140" t="b">
        <v>1</v>
      </c>
      <c r="B40" s="355">
        <v>24</v>
      </c>
      <c r="C40" s="355"/>
      <c r="D40" s="361" t="s">
        <v>127</v>
      </c>
      <c r="E40" s="362"/>
      <c r="F40" s="356"/>
      <c r="G40" s="356"/>
      <c r="H40" s="356"/>
      <c r="I40" s="356"/>
      <c r="J40" s="356"/>
      <c r="K40" s="356"/>
      <c r="L40" s="424"/>
      <c r="M40" s="425"/>
      <c r="N40" s="124">
        <v>24</v>
      </c>
      <c r="O40" s="5"/>
      <c r="U40" s="29"/>
    </row>
    <row r="41" spans="1:22" ht="15" customHeight="1">
      <c r="A41" s="141" t="b">
        <v>0</v>
      </c>
      <c r="B41" s="281">
        <v>25</v>
      </c>
      <c r="C41" s="281"/>
      <c r="D41" s="361"/>
      <c r="E41" s="362"/>
      <c r="F41" s="261"/>
      <c r="G41" s="261"/>
      <c r="H41" s="261"/>
      <c r="I41" s="261"/>
      <c r="J41" s="261"/>
      <c r="K41" s="261"/>
      <c r="L41" s="427"/>
      <c r="M41" s="428"/>
      <c r="N41" s="127">
        <v>25</v>
      </c>
      <c r="O41" s="5"/>
    </row>
    <row r="42" spans="1:22" ht="15" customHeight="1" thickBot="1">
      <c r="A42" s="141"/>
      <c r="B42" s="281">
        <v>26</v>
      </c>
      <c r="C42" s="281"/>
      <c r="D42" s="363"/>
      <c r="E42" s="364"/>
      <c r="F42" s="262" t="s">
        <v>78</v>
      </c>
      <c r="G42" s="263"/>
      <c r="H42" s="263"/>
      <c r="I42" s="263"/>
      <c r="J42" s="263"/>
      <c r="K42" s="264"/>
      <c r="L42" s="418">
        <f>'TEV - 2'!L37:M37+'TEV - 3'!L37:M37+'TEV - 4'!L37:M37</f>
        <v>0</v>
      </c>
      <c r="M42" s="419"/>
      <c r="N42" s="125">
        <v>26</v>
      </c>
      <c r="O42" s="5"/>
    </row>
    <row r="43" spans="1:22" ht="15.75" customHeight="1" thickBot="1">
      <c r="A43" s="280" t="s">
        <v>184</v>
      </c>
      <c r="B43" s="281"/>
      <c r="C43" s="282"/>
      <c r="D43" s="296"/>
      <c r="E43" s="296"/>
      <c r="F43" s="297"/>
      <c r="G43" s="188" t="s">
        <v>185</v>
      </c>
      <c r="H43" s="302"/>
      <c r="I43" s="303"/>
      <c r="J43" s="289" t="s">
        <v>182</v>
      </c>
      <c r="K43" s="290"/>
      <c r="L43" s="350">
        <f>SUM(L39:L42)</f>
        <v>0</v>
      </c>
      <c r="M43" s="351"/>
      <c r="N43" s="130">
        <v>27</v>
      </c>
      <c r="O43" s="5"/>
    </row>
    <row r="44" spans="1:22" ht="12.75" customHeight="1" thickBot="1">
      <c r="A44" s="283"/>
      <c r="B44" s="284"/>
      <c r="C44" s="284"/>
      <c r="D44" s="300"/>
      <c r="E44" s="300"/>
      <c r="F44" s="300"/>
      <c r="G44" s="301"/>
      <c r="H44" s="41" t="s">
        <v>146</v>
      </c>
      <c r="I44" s="289" t="s">
        <v>125</v>
      </c>
      <c r="J44" s="290"/>
      <c r="K44" s="293"/>
      <c r="L44" s="352"/>
      <c r="M44" s="353"/>
      <c r="N44" s="354"/>
    </row>
    <row r="45" spans="1:22" ht="12.75" customHeight="1">
      <c r="A45" s="285"/>
      <c r="B45" s="286"/>
      <c r="C45" s="286"/>
      <c r="D45" s="316"/>
      <c r="E45" s="316"/>
      <c r="F45" s="316"/>
      <c r="G45" s="317"/>
      <c r="H45" s="42">
        <v>1</v>
      </c>
      <c r="I45" s="44" t="s">
        <v>21</v>
      </c>
      <c r="J45" s="294" t="s">
        <v>183</v>
      </c>
      <c r="K45" s="295"/>
      <c r="L45" s="307">
        <v>28</v>
      </c>
      <c r="M45" s="308"/>
      <c r="N45" s="349"/>
    </row>
    <row r="46" spans="1:22" ht="12.75" customHeight="1">
      <c r="A46" s="285"/>
      <c r="B46" s="286"/>
      <c r="C46" s="286"/>
      <c r="D46" s="316"/>
      <c r="E46" s="316"/>
      <c r="F46" s="316"/>
      <c r="G46" s="317"/>
      <c r="H46" s="39"/>
      <c r="I46" s="59"/>
      <c r="J46" s="291"/>
      <c r="K46" s="292"/>
      <c r="L46" s="307">
        <v>29</v>
      </c>
      <c r="M46" s="308"/>
      <c r="N46" s="349"/>
    </row>
    <row r="47" spans="1:22" ht="12.75" customHeight="1" thickBot="1">
      <c r="A47" s="287"/>
      <c r="B47" s="288"/>
      <c r="C47" s="288"/>
      <c r="D47" s="298"/>
      <c r="E47" s="298"/>
      <c r="F47" s="298"/>
      <c r="G47" s="299"/>
      <c r="H47" s="40"/>
      <c r="I47" s="59"/>
      <c r="J47" s="291"/>
      <c r="K47" s="292"/>
      <c r="L47" s="307">
        <v>30</v>
      </c>
      <c r="M47" s="308"/>
      <c r="N47" s="349"/>
    </row>
    <row r="48" spans="1:22" ht="12.75" customHeight="1">
      <c r="A48" s="333" t="s">
        <v>186</v>
      </c>
      <c r="B48" s="334"/>
      <c r="C48" s="334"/>
      <c r="D48" s="334"/>
      <c r="E48" s="334"/>
      <c r="F48" s="334"/>
      <c r="G48" s="334"/>
      <c r="H48" s="335"/>
      <c r="I48" s="59"/>
      <c r="J48" s="291"/>
      <c r="K48" s="292"/>
      <c r="L48" s="421">
        <v>31</v>
      </c>
      <c r="M48" s="422"/>
      <c r="N48" s="423"/>
    </row>
    <row r="49" spans="1:20" ht="13.5" customHeight="1" thickBot="1">
      <c r="A49" s="333" t="s">
        <v>194</v>
      </c>
      <c r="B49" s="334"/>
      <c r="C49" s="334"/>
      <c r="D49" s="334"/>
      <c r="E49" s="334"/>
      <c r="F49" s="334"/>
      <c r="G49" s="334"/>
      <c r="H49" s="334"/>
      <c r="I49" s="43" t="s">
        <v>85</v>
      </c>
      <c r="J49" s="331">
        <f>SUM(J46:K48)</f>
        <v>0</v>
      </c>
      <c r="K49" s="332"/>
      <c r="L49" s="249">
        <f>L6</f>
        <v>0</v>
      </c>
      <c r="M49" s="250"/>
      <c r="N49" s="129">
        <v>32</v>
      </c>
      <c r="P49" s="415" t="s">
        <v>50</v>
      </c>
      <c r="Q49" s="415"/>
      <c r="R49" s="415"/>
      <c r="S49" s="415"/>
      <c r="T49" s="415"/>
    </row>
    <row r="50" spans="1:20" ht="21" customHeight="1">
      <c r="A50" s="324"/>
      <c r="B50" s="325"/>
      <c r="C50" s="325"/>
      <c r="D50" s="325"/>
      <c r="E50" s="325"/>
      <c r="F50" s="26"/>
      <c r="G50" s="276"/>
      <c r="H50" s="276"/>
      <c r="I50" s="276"/>
      <c r="J50" s="269" t="s">
        <v>188</v>
      </c>
      <c r="K50" s="270"/>
      <c r="L50" s="270"/>
      <c r="M50" s="270"/>
      <c r="N50" s="271"/>
      <c r="P50" s="415" t="s">
        <v>159</v>
      </c>
      <c r="Q50" s="415"/>
      <c r="R50" s="415"/>
      <c r="S50" s="415"/>
      <c r="T50" s="415"/>
    </row>
    <row r="51" spans="1:20" ht="15" customHeight="1" thickBot="1">
      <c r="A51" s="329" t="s">
        <v>187</v>
      </c>
      <c r="B51" s="330"/>
      <c r="C51" s="330"/>
      <c r="D51" s="330"/>
      <c r="E51" s="330"/>
      <c r="G51" s="321" t="s">
        <v>83</v>
      </c>
      <c r="H51" s="321"/>
      <c r="I51" s="321"/>
      <c r="J51" s="272"/>
      <c r="K51" s="273"/>
      <c r="L51" s="273"/>
      <c r="M51" s="273"/>
      <c r="N51" s="274"/>
      <c r="P51" s="217" t="s">
        <v>92</v>
      </c>
      <c r="Q51" s="217"/>
      <c r="R51" s="217"/>
      <c r="S51" s="217"/>
      <c r="T51" s="217"/>
    </row>
    <row r="52" spans="1:20" ht="12.75" customHeight="1" thickBot="1">
      <c r="A52" s="318" t="s">
        <v>95</v>
      </c>
      <c r="B52" s="319"/>
      <c r="C52" s="319"/>
      <c r="D52" s="319"/>
      <c r="E52" s="319"/>
      <c r="F52" s="319"/>
      <c r="G52" s="319"/>
      <c r="H52" s="319"/>
      <c r="I52" s="320"/>
      <c r="J52" s="278" t="s">
        <v>107</v>
      </c>
      <c r="K52" s="279"/>
      <c r="L52" s="275">
        <f>IF(L43&gt;L49, L43-L49, 0)</f>
        <v>0</v>
      </c>
      <c r="M52" s="260"/>
      <c r="N52" s="130">
        <v>33</v>
      </c>
      <c r="P52" s="217" t="s">
        <v>93</v>
      </c>
      <c r="Q52" s="217"/>
      <c r="R52" s="217"/>
      <c r="S52" s="217"/>
      <c r="T52" s="217"/>
    </row>
    <row r="53" spans="1:20" ht="13.5" customHeight="1" thickBot="1">
      <c r="A53" s="318" t="s">
        <v>193</v>
      </c>
      <c r="B53" s="319"/>
      <c r="C53" s="319"/>
      <c r="D53" s="319"/>
      <c r="E53" s="319"/>
      <c r="F53" s="319"/>
      <c r="G53" s="319"/>
      <c r="H53" s="319"/>
      <c r="I53" s="320"/>
      <c r="J53" s="278" t="s">
        <v>126</v>
      </c>
      <c r="K53" s="279"/>
      <c r="L53" s="265">
        <f>IF(L49&gt;L43,L49-L43,0)</f>
        <v>0</v>
      </c>
      <c r="M53" s="266"/>
      <c r="N53" s="126">
        <v>34</v>
      </c>
    </row>
    <row r="54" spans="1:20" ht="21.75" customHeight="1">
      <c r="A54" s="328"/>
      <c r="B54" s="276"/>
      <c r="C54" s="276"/>
      <c r="D54" s="276"/>
      <c r="E54" s="276"/>
      <c r="F54" s="36"/>
      <c r="G54" s="276"/>
      <c r="H54" s="276"/>
      <c r="I54" s="277"/>
      <c r="J54" s="322" t="s">
        <v>190</v>
      </c>
      <c r="K54" s="323"/>
      <c r="L54" s="323"/>
      <c r="M54" s="323"/>
      <c r="N54" s="6"/>
    </row>
    <row r="55" spans="1:20" ht="15" customHeight="1" thickBot="1">
      <c r="A55" s="326" t="s">
        <v>189</v>
      </c>
      <c r="B55" s="327"/>
      <c r="C55" s="327"/>
      <c r="D55" s="327"/>
      <c r="E55" s="327"/>
      <c r="F55" s="142"/>
      <c r="G55" s="267" t="s">
        <v>84</v>
      </c>
      <c r="H55" s="267"/>
      <c r="I55" s="268"/>
      <c r="L55" s="6"/>
      <c r="M55" s="6"/>
      <c r="N55" s="6"/>
    </row>
    <row r="56" spans="1:20" ht="7.5" customHeight="1">
      <c r="I56" s="2"/>
      <c r="L56" s="6"/>
      <c r="M56" s="6"/>
      <c r="N56" s="6"/>
    </row>
    <row r="57" spans="1:20">
      <c r="A57" s="32" t="s">
        <v>36</v>
      </c>
      <c r="B57" s="29" t="s">
        <v>28</v>
      </c>
      <c r="C57" s="29" t="s">
        <v>109</v>
      </c>
    </row>
    <row r="58" spans="1:20">
      <c r="A58" s="32" t="s">
        <v>37</v>
      </c>
      <c r="B58" s="29" t="s">
        <v>29</v>
      </c>
      <c r="C58" s="29" t="s">
        <v>110</v>
      </c>
    </row>
    <row r="59" spans="1:20">
      <c r="A59" s="32" t="s">
        <v>38</v>
      </c>
      <c r="B59" s="29" t="s">
        <v>227</v>
      </c>
    </row>
    <row r="60" spans="1:20" ht="12.75" customHeight="1">
      <c r="A60" s="32" t="s">
        <v>39</v>
      </c>
      <c r="D60" s="237"/>
      <c r="E60" s="237"/>
    </row>
    <row r="61" spans="1:20" ht="12.75" customHeight="1">
      <c r="A61" s="32" t="s">
        <v>32</v>
      </c>
      <c r="D61" s="237"/>
      <c r="E61" s="237"/>
    </row>
    <row r="62" spans="1:20" ht="12.75" customHeight="1">
      <c r="A62" s="32" t="s">
        <v>40</v>
      </c>
      <c r="D62" s="237"/>
      <c r="E62" s="237"/>
    </row>
    <row r="63" spans="1:20" ht="12.75" customHeight="1">
      <c r="A63" s="32" t="s">
        <v>33</v>
      </c>
      <c r="D63" s="237"/>
      <c r="E63" s="237"/>
    </row>
    <row r="64" spans="1:20" ht="12.75" customHeight="1">
      <c r="A64" s="32" t="s">
        <v>41</v>
      </c>
      <c r="D64" s="237"/>
      <c r="E64" s="237"/>
    </row>
    <row r="65" spans="1:5" ht="12.75" customHeight="1">
      <c r="A65" s="32" t="s">
        <v>42</v>
      </c>
      <c r="B65" s="198" t="b">
        <f>OR(
  IF(AND(F18&gt;DATE(2017,10,14),F18&lt;DATE(2024,1,1)),F27&gt;275),
  IF(AND(G18&gt;DATE(2017,10,14),G18&lt;DATE(2024,1,1)),G27&gt;275),
  IF(AND(H18&gt;DATE(2017,10,14),H18&lt;DATE(2024,1,1)),H27&gt;275),
  IF(AND(I18&gt;DATE(2017,10,14),I18&lt;DATE(2024,1,1)),I27&gt;275),
  IF(AND(J18&gt;DATE(2017,10,14),J18&lt;DATE(2024,1,1)),J27&gt;275),
  IF(AND(K18&gt;DATE(2017,10,14),K18&lt;DATE(2024,1,1)),K27&gt;275)
)</f>
        <v>0</v>
      </c>
      <c r="D65" s="237"/>
      <c r="E65" s="237"/>
    </row>
    <row r="66" spans="1:5" ht="12.75" customHeight="1">
      <c r="A66" s="32" t="s">
        <v>34</v>
      </c>
      <c r="B66" s="198" t="b">
        <f>OR(
  IF(F18&gt;=DATE(2024,1,1),F27&gt;333),
  IF(G18&gt;=DATE(2024,1,1),G27&gt;333),
  IF(H18&gt;=DATE(2024,1,1),H27&gt;333),
  IF(I18&gt;=DATE(2024,1,1),I27&gt;333),
  IF(J18&gt;=DATE(2024,1,1),J27&gt;333),
  IF(K18&gt;=DATE(2024,1,1),K27&gt;333)
)</f>
        <v>0</v>
      </c>
      <c r="D66" s="237"/>
      <c r="E66" s="237"/>
    </row>
    <row r="67" spans="1:5" ht="12.75" customHeight="1">
      <c r="A67" s="32" t="s">
        <v>43</v>
      </c>
      <c r="D67" s="237"/>
      <c r="E67" s="237"/>
    </row>
    <row r="68" spans="1:5" ht="13.5" customHeight="1">
      <c r="A68" s="32" t="s">
        <v>44</v>
      </c>
      <c r="D68" s="237"/>
      <c r="E68" s="237"/>
    </row>
    <row r="69" spans="1:5" ht="12.75" customHeight="1">
      <c r="A69" s="32" t="s">
        <v>45</v>
      </c>
      <c r="D69" s="237"/>
      <c r="E69" s="237"/>
    </row>
    <row r="70" spans="1:5" ht="12.75" customHeight="1">
      <c r="A70" s="32" t="s">
        <v>46</v>
      </c>
      <c r="D70" s="237"/>
      <c r="E70" s="237"/>
    </row>
    <row r="71" spans="1:5" ht="12.75" customHeight="1">
      <c r="A71" s="32" t="s">
        <v>131</v>
      </c>
      <c r="D71" s="237"/>
      <c r="E71" s="237"/>
    </row>
    <row r="72" spans="1:5" ht="12.75" customHeight="1">
      <c r="A72" s="32" t="s">
        <v>132</v>
      </c>
      <c r="D72" s="237"/>
      <c r="E72" s="237"/>
    </row>
    <row r="73" spans="1:5" ht="12.75" customHeight="1">
      <c r="A73" s="32" t="s">
        <v>133</v>
      </c>
      <c r="D73" s="237"/>
      <c r="E73" s="237"/>
    </row>
    <row r="74" spans="1:5" ht="12.75" customHeight="1">
      <c r="A74" s="32" t="s">
        <v>134</v>
      </c>
      <c r="D74" s="237"/>
      <c r="E74" s="237"/>
    </row>
    <row r="75" spans="1:5" ht="12.75" customHeight="1">
      <c r="A75" s="32" t="s">
        <v>135</v>
      </c>
      <c r="D75" s="237"/>
      <c r="E75" s="237"/>
    </row>
    <row r="76" spans="1:5" ht="12.75" customHeight="1">
      <c r="A76" s="32" t="s">
        <v>136</v>
      </c>
      <c r="D76" s="237"/>
      <c r="E76" s="237"/>
    </row>
    <row r="77" spans="1:5" ht="12.75" customHeight="1">
      <c r="A77" s="32" t="s">
        <v>137</v>
      </c>
      <c r="D77" s="237"/>
      <c r="E77" s="237"/>
    </row>
    <row r="78" spans="1:5" ht="12.75" customHeight="1">
      <c r="A78" s="32" t="s">
        <v>138</v>
      </c>
      <c r="D78" s="237"/>
      <c r="E78" s="237"/>
    </row>
    <row r="79" spans="1:5" ht="12.75" customHeight="1">
      <c r="A79" s="32" t="s">
        <v>139</v>
      </c>
      <c r="D79" s="237"/>
      <c r="E79" s="237"/>
    </row>
    <row r="80" spans="1:5" ht="12.75" customHeight="1">
      <c r="A80" s="32" t="s">
        <v>140</v>
      </c>
      <c r="D80" s="237"/>
      <c r="E80" s="237"/>
    </row>
    <row r="81" spans="1:5" ht="12.75" customHeight="1">
      <c r="A81" s="32" t="s">
        <v>141</v>
      </c>
      <c r="D81" s="237"/>
      <c r="E81" s="237"/>
    </row>
    <row r="82" spans="1:5" ht="12.75" customHeight="1">
      <c r="A82" s="32" t="s">
        <v>142</v>
      </c>
      <c r="D82" s="237"/>
      <c r="E82" s="237"/>
    </row>
    <row r="83" spans="1:5" ht="12.75" customHeight="1">
      <c r="A83" s="32" t="s">
        <v>143</v>
      </c>
      <c r="D83" s="237"/>
      <c r="E83" s="237"/>
    </row>
    <row r="84" spans="1:5" ht="12.75" customHeight="1">
      <c r="A84" s="32" t="s">
        <v>51</v>
      </c>
      <c r="D84" s="237"/>
      <c r="E84" s="237"/>
    </row>
    <row r="85" spans="1:5" ht="12.75" customHeight="1">
      <c r="A85" s="32" t="s">
        <v>52</v>
      </c>
      <c r="D85" s="237"/>
      <c r="E85" s="237"/>
    </row>
    <row r="86" spans="1:5" ht="12.75" customHeight="1">
      <c r="A86" s="32" t="s">
        <v>53</v>
      </c>
      <c r="D86" s="237"/>
      <c r="E86" s="237"/>
    </row>
    <row r="87" spans="1:5" ht="12.75" customHeight="1">
      <c r="A87" s="32" t="s">
        <v>54</v>
      </c>
      <c r="D87" s="237"/>
      <c r="E87" s="237"/>
    </row>
    <row r="88" spans="1:5" ht="12.75" customHeight="1">
      <c r="A88" s="32" t="s">
        <v>55</v>
      </c>
      <c r="D88" s="237"/>
      <c r="E88" s="237"/>
    </row>
    <row r="89" spans="1:5" ht="12.75" customHeight="1">
      <c r="A89" s="32" t="s">
        <v>56</v>
      </c>
      <c r="D89" s="237"/>
      <c r="E89" s="237"/>
    </row>
    <row r="90" spans="1:5" ht="12.75" customHeight="1">
      <c r="A90" s="32" t="s">
        <v>57</v>
      </c>
      <c r="D90" s="237"/>
      <c r="E90" s="237"/>
    </row>
    <row r="91" spans="1:5" ht="12.75" customHeight="1">
      <c r="A91" s="32" t="s">
        <v>58</v>
      </c>
      <c r="D91" s="237"/>
      <c r="E91" s="237"/>
    </row>
    <row r="92" spans="1:5" ht="12.75" customHeight="1">
      <c r="A92" s="32" t="s">
        <v>59</v>
      </c>
      <c r="D92" s="237"/>
      <c r="E92" s="237"/>
    </row>
    <row r="93" spans="1:5" ht="12.75" customHeight="1">
      <c r="A93" s="32" t="s">
        <v>60</v>
      </c>
      <c r="D93" s="237"/>
      <c r="E93" s="237"/>
    </row>
    <row r="94" spans="1:5" ht="12.75" customHeight="1">
      <c r="A94" s="32" t="s">
        <v>61</v>
      </c>
      <c r="D94" s="237"/>
      <c r="E94" s="237"/>
    </row>
    <row r="95" spans="1:5" ht="12.75" customHeight="1">
      <c r="A95" s="32" t="s">
        <v>62</v>
      </c>
      <c r="D95" s="237"/>
      <c r="E95" s="237"/>
    </row>
    <row r="96" spans="1:5" ht="12.75" customHeight="1">
      <c r="A96" s="32" t="s">
        <v>63</v>
      </c>
      <c r="D96" s="237"/>
      <c r="E96" s="237"/>
    </row>
    <row r="97" spans="1:5" ht="12.75" customHeight="1">
      <c r="A97" s="32" t="s">
        <v>64</v>
      </c>
      <c r="D97" s="237"/>
      <c r="E97" s="237"/>
    </row>
    <row r="98" spans="1:5" ht="12.75" customHeight="1">
      <c r="A98" s="32" t="s">
        <v>65</v>
      </c>
      <c r="D98" s="237"/>
      <c r="E98" s="237"/>
    </row>
    <row r="99" spans="1:5" ht="12.75" customHeight="1">
      <c r="A99" s="32" t="s">
        <v>66</v>
      </c>
      <c r="D99" s="237"/>
      <c r="E99" s="237"/>
    </row>
    <row r="100" spans="1:5" ht="12.75" customHeight="1">
      <c r="A100" s="32" t="s">
        <v>67</v>
      </c>
      <c r="D100" s="237"/>
      <c r="E100" s="237"/>
    </row>
    <row r="101" spans="1:5" ht="12.75" customHeight="1">
      <c r="A101" s="32" t="s">
        <v>68</v>
      </c>
      <c r="D101" s="237"/>
      <c r="E101" s="237"/>
    </row>
    <row r="102" spans="1:5" ht="12.75" customHeight="1">
      <c r="A102" s="32" t="s">
        <v>69</v>
      </c>
      <c r="D102" s="237"/>
      <c r="E102" s="237"/>
    </row>
    <row r="103" spans="1:5" ht="12.75" customHeight="1">
      <c r="A103" s="32" t="s">
        <v>35</v>
      </c>
      <c r="D103" s="237"/>
      <c r="E103" s="237"/>
    </row>
    <row r="104" spans="1:5" ht="12.75" customHeight="1">
      <c r="A104" s="32" t="s">
        <v>70</v>
      </c>
      <c r="D104" s="237"/>
      <c r="E104" s="237"/>
    </row>
    <row r="105" spans="1:5" ht="12.75" customHeight="1">
      <c r="A105" s="32" t="s">
        <v>71</v>
      </c>
      <c r="D105" s="237"/>
      <c r="E105" s="237"/>
    </row>
    <row r="106" spans="1:5" ht="12.75" customHeight="1">
      <c r="A106" s="32" t="s">
        <v>72</v>
      </c>
      <c r="D106" s="237"/>
      <c r="E106" s="237"/>
    </row>
    <row r="107" spans="1:5" ht="12.75" customHeight="1">
      <c r="A107" s="32" t="s">
        <v>73</v>
      </c>
      <c r="D107" s="237"/>
      <c r="E107" s="237"/>
    </row>
    <row r="108" spans="1:5" ht="12.75" customHeight="1">
      <c r="D108" s="237"/>
      <c r="E108" s="237"/>
    </row>
    <row r="109" spans="1:5" ht="12.75" customHeight="1">
      <c r="D109" s="237"/>
      <c r="E109" s="237"/>
    </row>
    <row r="110" spans="1:5" ht="12.75" customHeight="1">
      <c r="D110" s="237"/>
      <c r="E110" s="237"/>
    </row>
  </sheetData>
  <protectedRanges>
    <protectedRange sqref="F33:K33" name="Range1"/>
  </protectedRanges>
  <mergeCells count="241">
    <mergeCell ref="P34:V35"/>
    <mergeCell ref="I11:N11"/>
    <mergeCell ref="P52:T52"/>
    <mergeCell ref="P51:T51"/>
    <mergeCell ref="P50:T50"/>
    <mergeCell ref="P49:T49"/>
    <mergeCell ref="L19:M19"/>
    <mergeCell ref="P22:T22"/>
    <mergeCell ref="P30:T30"/>
    <mergeCell ref="P29:U29"/>
    <mergeCell ref="P16:X16"/>
    <mergeCell ref="L42:M42"/>
    <mergeCell ref="L26:M26"/>
    <mergeCell ref="L48:N48"/>
    <mergeCell ref="L47:N47"/>
    <mergeCell ref="L27:M27"/>
    <mergeCell ref="L40:M40"/>
    <mergeCell ref="L31:M31"/>
    <mergeCell ref="L38:M38"/>
    <mergeCell ref="L36:M36"/>
    <mergeCell ref="L35:M35"/>
    <mergeCell ref="L28:M28"/>
    <mergeCell ref="L41:M41"/>
    <mergeCell ref="A1:F1"/>
    <mergeCell ref="L21:M21"/>
    <mergeCell ref="L22:M22"/>
    <mergeCell ref="F6:G6"/>
    <mergeCell ref="C4:D4"/>
    <mergeCell ref="H4:I4"/>
    <mergeCell ref="G1:N1"/>
    <mergeCell ref="D10:H10"/>
    <mergeCell ref="D7:H7"/>
    <mergeCell ref="D20:E20"/>
    <mergeCell ref="L18:M18"/>
    <mergeCell ref="D19:E19"/>
    <mergeCell ref="D9:H9"/>
    <mergeCell ref="D6:E6"/>
    <mergeCell ref="I10:N10"/>
    <mergeCell ref="I7:N7"/>
    <mergeCell ref="I8:N8"/>
    <mergeCell ref="L6:N6"/>
    <mergeCell ref="I9:N9"/>
    <mergeCell ref="D15:E15"/>
    <mergeCell ref="A18:C18"/>
    <mergeCell ref="D11:H11"/>
    <mergeCell ref="A17:C17"/>
    <mergeCell ref="A20:C20"/>
    <mergeCell ref="P3:T3"/>
    <mergeCell ref="P4:T4"/>
    <mergeCell ref="P6:T6"/>
    <mergeCell ref="P28:T28"/>
    <mergeCell ref="P19:V19"/>
    <mergeCell ref="P10:T10"/>
    <mergeCell ref="P7:T7"/>
    <mergeCell ref="P8:U8"/>
    <mergeCell ref="P18:T18"/>
    <mergeCell ref="P15:T15"/>
    <mergeCell ref="P17:V17"/>
    <mergeCell ref="P20:T20"/>
    <mergeCell ref="P26:T26"/>
    <mergeCell ref="P27:U27"/>
    <mergeCell ref="P25:U25"/>
    <mergeCell ref="P24:T24"/>
    <mergeCell ref="P21:U21"/>
    <mergeCell ref="P23:U23"/>
    <mergeCell ref="L20:M20"/>
    <mergeCell ref="L46:N46"/>
    <mergeCell ref="L43:M43"/>
    <mergeCell ref="L45:N45"/>
    <mergeCell ref="L44:N44"/>
    <mergeCell ref="B40:C40"/>
    <mergeCell ref="F40:K40"/>
    <mergeCell ref="A35:C35"/>
    <mergeCell ref="D38:E38"/>
    <mergeCell ref="A38:C38"/>
    <mergeCell ref="D35:E35"/>
    <mergeCell ref="A25:C25"/>
    <mergeCell ref="A39:C39"/>
    <mergeCell ref="D39:E39"/>
    <mergeCell ref="B42:C42"/>
    <mergeCell ref="D40:E42"/>
    <mergeCell ref="B41:C41"/>
    <mergeCell ref="A24:C24"/>
    <mergeCell ref="A21:C21"/>
    <mergeCell ref="D21:E21"/>
    <mergeCell ref="D22:E22"/>
    <mergeCell ref="D23:E23"/>
    <mergeCell ref="A23:C23"/>
    <mergeCell ref="A22:C22"/>
    <mergeCell ref="J49:K49"/>
    <mergeCell ref="A48:H48"/>
    <mergeCell ref="J48:K48"/>
    <mergeCell ref="A49:H49"/>
    <mergeCell ref="A6:C6"/>
    <mergeCell ref="A7:C7"/>
    <mergeCell ref="A8:C8"/>
    <mergeCell ref="D8:H8"/>
    <mergeCell ref="A9:C9"/>
    <mergeCell ref="A10:C10"/>
    <mergeCell ref="D25:E25"/>
    <mergeCell ref="D18:E18"/>
    <mergeCell ref="D17:E17"/>
    <mergeCell ref="D13:E13"/>
    <mergeCell ref="A12:N12"/>
    <mergeCell ref="A15:C15"/>
    <mergeCell ref="M13:N13"/>
    <mergeCell ref="I15:J15"/>
    <mergeCell ref="M15:N15"/>
    <mergeCell ref="I16:J16"/>
    <mergeCell ref="M16:N16"/>
    <mergeCell ref="A53:I53"/>
    <mergeCell ref="A52:I52"/>
    <mergeCell ref="G51:I51"/>
    <mergeCell ref="J53:K53"/>
    <mergeCell ref="J54:M54"/>
    <mergeCell ref="A50:E50"/>
    <mergeCell ref="A55:E55"/>
    <mergeCell ref="A54:E54"/>
    <mergeCell ref="A51:E51"/>
    <mergeCell ref="A34:C34"/>
    <mergeCell ref="D36:E36"/>
    <mergeCell ref="A26:C26"/>
    <mergeCell ref="A27:C27"/>
    <mergeCell ref="A28:C28"/>
    <mergeCell ref="A31:C31"/>
    <mergeCell ref="A32:C32"/>
    <mergeCell ref="A29:C29"/>
    <mergeCell ref="D26:E26"/>
    <mergeCell ref="D27:E27"/>
    <mergeCell ref="A30:C30"/>
    <mergeCell ref="A33:C33"/>
    <mergeCell ref="D34:E34"/>
    <mergeCell ref="A43:C43"/>
    <mergeCell ref="A44:C47"/>
    <mergeCell ref="J43:K43"/>
    <mergeCell ref="J46:K46"/>
    <mergeCell ref="I44:K44"/>
    <mergeCell ref="J45:K45"/>
    <mergeCell ref="J47:K47"/>
    <mergeCell ref="D43:F43"/>
    <mergeCell ref="D47:G47"/>
    <mergeCell ref="D44:G44"/>
    <mergeCell ref="H43:I43"/>
    <mergeCell ref="D45:G45"/>
    <mergeCell ref="D46:G46"/>
    <mergeCell ref="D61:E61"/>
    <mergeCell ref="D32:E32"/>
    <mergeCell ref="L49:M49"/>
    <mergeCell ref="D33:E33"/>
    <mergeCell ref="D37:E37"/>
    <mergeCell ref="L37:M37"/>
    <mergeCell ref="L32:M32"/>
    <mergeCell ref="D66:E66"/>
    <mergeCell ref="D65:E65"/>
    <mergeCell ref="D62:E62"/>
    <mergeCell ref="D63:E63"/>
    <mergeCell ref="D64:E64"/>
    <mergeCell ref="L34:M34"/>
    <mergeCell ref="L39:M39"/>
    <mergeCell ref="F41:K41"/>
    <mergeCell ref="F42:K42"/>
    <mergeCell ref="L53:M53"/>
    <mergeCell ref="D60:E60"/>
    <mergeCell ref="G55:I55"/>
    <mergeCell ref="J50:N51"/>
    <mergeCell ref="L52:M52"/>
    <mergeCell ref="G50:I50"/>
    <mergeCell ref="G54:I54"/>
    <mergeCell ref="J52:K52"/>
    <mergeCell ref="D70:E70"/>
    <mergeCell ref="D71:E71"/>
    <mergeCell ref="D67:E67"/>
    <mergeCell ref="D68:E68"/>
    <mergeCell ref="D69:E69"/>
    <mergeCell ref="D79:E79"/>
    <mergeCell ref="D72:E72"/>
    <mergeCell ref="D73:E73"/>
    <mergeCell ref="D74:E74"/>
    <mergeCell ref="D75:E75"/>
    <mergeCell ref="D76:E76"/>
    <mergeCell ref="D81:E81"/>
    <mergeCell ref="D82:E82"/>
    <mergeCell ref="D80:E80"/>
    <mergeCell ref="D103:E103"/>
    <mergeCell ref="D83:E83"/>
    <mergeCell ref="D84:E84"/>
    <mergeCell ref="D87:E87"/>
    <mergeCell ref="D88:E88"/>
    <mergeCell ref="D85:E85"/>
    <mergeCell ref="D86:E86"/>
    <mergeCell ref="D91:E91"/>
    <mergeCell ref="D92:E92"/>
    <mergeCell ref="D100:E100"/>
    <mergeCell ref="D110:E110"/>
    <mergeCell ref="D104:E104"/>
    <mergeCell ref="D105:E105"/>
    <mergeCell ref="D106:E106"/>
    <mergeCell ref="D107:E107"/>
    <mergeCell ref="D108:E108"/>
    <mergeCell ref="D109:E109"/>
    <mergeCell ref="A11:C11"/>
    <mergeCell ref="A19:C19"/>
    <mergeCell ref="D95:E95"/>
    <mergeCell ref="D89:E89"/>
    <mergeCell ref="D90:E90"/>
    <mergeCell ref="D102:E102"/>
    <mergeCell ref="D98:E98"/>
    <mergeCell ref="D99:E99"/>
    <mergeCell ref="D77:E77"/>
    <mergeCell ref="D78:E78"/>
    <mergeCell ref="A16:C16"/>
    <mergeCell ref="D16:E16"/>
    <mergeCell ref="D101:E101"/>
    <mergeCell ref="D94:E94"/>
    <mergeCell ref="D93:E93"/>
    <mergeCell ref="D96:E96"/>
    <mergeCell ref="D97:E97"/>
    <mergeCell ref="A2:J2"/>
    <mergeCell ref="A3:N3"/>
    <mergeCell ref="A5:C5"/>
    <mergeCell ref="A4:B4"/>
    <mergeCell ref="J4:K4"/>
    <mergeCell ref="E4:G4"/>
    <mergeCell ref="L4:N4"/>
    <mergeCell ref="D5:I5"/>
    <mergeCell ref="P36:T36"/>
    <mergeCell ref="L5:N5"/>
    <mergeCell ref="L30:M30"/>
    <mergeCell ref="L29:M29"/>
    <mergeCell ref="L24:M24"/>
    <mergeCell ref="L25:M25"/>
    <mergeCell ref="L23:M23"/>
    <mergeCell ref="P32:V33"/>
    <mergeCell ref="P31:U31"/>
    <mergeCell ref="L33:M33"/>
    <mergeCell ref="A14:C14"/>
    <mergeCell ref="D14:E14"/>
    <mergeCell ref="I14:J14"/>
    <mergeCell ref="M14:N14"/>
    <mergeCell ref="A13:C13"/>
    <mergeCell ref="I13:J13"/>
  </mergeCells>
  <phoneticPr fontId="0" type="noConversion"/>
  <conditionalFormatting sqref="A14:C14">
    <cfRule type="expression" dxfId="255" priority="16" stopIfTrue="1">
      <formula>ISBLANK($A$14)</formula>
    </cfRule>
  </conditionalFormatting>
  <conditionalFormatting sqref="C4:D4">
    <cfRule type="expression" dxfId="254" priority="75" stopIfTrue="1">
      <formula>ISBLANK($C$4)</formula>
    </cfRule>
  </conditionalFormatting>
  <conditionalFormatting sqref="D5">
    <cfRule type="expression" dxfId="253" priority="83" stopIfTrue="1">
      <formula>ISBLANK($D$5)</formula>
    </cfRule>
  </conditionalFormatting>
  <conditionalFormatting sqref="D46">
    <cfRule type="expression" dxfId="252" priority="61" stopIfTrue="1">
      <formula>AND($H$46&gt;0,ISBLANK($D$46))</formula>
    </cfRule>
  </conditionalFormatting>
  <conditionalFormatting sqref="D47">
    <cfRule type="expression" dxfId="251" priority="63" stopIfTrue="1">
      <formula>AND($H$47&gt;0,ISBLANK($D$47))</formula>
    </cfRule>
  </conditionalFormatting>
  <conditionalFormatting sqref="D6:E6">
    <cfRule type="expression" dxfId="250" priority="88" stopIfTrue="1">
      <formula>ISBLANK($D$6)</formula>
    </cfRule>
  </conditionalFormatting>
  <conditionalFormatting sqref="D14:E14">
    <cfRule type="expression" dxfId="249" priority="15" stopIfTrue="1">
      <formula>AND(D14="",G14="")</formula>
    </cfRule>
  </conditionalFormatting>
  <conditionalFormatting sqref="D43:F43">
    <cfRule type="expression" dxfId="248" priority="92" stopIfTrue="1">
      <formula>ISBLANK($D$43)</formula>
    </cfRule>
  </conditionalFormatting>
  <conditionalFormatting sqref="D7:H7">
    <cfRule type="expression" dxfId="247" priority="90" stopIfTrue="1">
      <formula>ISBLANK($D$7)</formula>
    </cfRule>
  </conditionalFormatting>
  <conditionalFormatting sqref="D8:H8">
    <cfRule type="expression" dxfId="246" priority="91" stopIfTrue="1">
      <formula>ISBLANK($D$8)</formula>
    </cfRule>
  </conditionalFormatting>
  <conditionalFormatting sqref="F14">
    <cfRule type="expression" dxfId="245" priority="19" stopIfTrue="1">
      <formula>ISBLANK($F$14)</formula>
    </cfRule>
    <cfRule type="expression" dxfId="244" priority="20" stopIfTrue="1">
      <formula>($F$14+$F$15+$F$16)&lt;&gt;1</formula>
    </cfRule>
  </conditionalFormatting>
  <conditionalFormatting sqref="F15:F16">
    <cfRule type="expression" dxfId="243" priority="18" stopIfTrue="1">
      <formula>($F$14+$F$15+$F$16)&lt;&gt;1</formula>
    </cfRule>
  </conditionalFormatting>
  <conditionalFormatting sqref="F18:K18">
    <cfRule type="expression" dxfId="242" priority="26" stopIfTrue="1">
      <formula>AND(F$39&gt;0,ISBLANK(F$18))</formula>
    </cfRule>
  </conditionalFormatting>
  <conditionalFormatting sqref="F19:K19">
    <cfRule type="expression" dxfId="241" priority="25" stopIfTrue="1">
      <formula>AND(F$39&gt;0,ISBLANK(F$19))</formula>
    </cfRule>
  </conditionalFormatting>
  <conditionalFormatting sqref="F21:K21 F25:K26 F38:K38">
    <cfRule type="cellIs" dxfId="240" priority="50" stopIfTrue="1" operator="greaterThanOrEqual">
      <formula>75</formula>
    </cfRule>
  </conditionalFormatting>
  <conditionalFormatting sqref="F28:K31">
    <cfRule type="cellIs" dxfId="239" priority="23" stopIfTrue="1" operator="greaterThanOrEqual">
      <formula>75</formula>
    </cfRule>
    <cfRule type="expression" dxfId="238" priority="21" stopIfTrue="1">
      <formula>AND(F$32&gt;F$33,F28&gt;=75)</formula>
    </cfRule>
    <cfRule type="expression" dxfId="237" priority="22" stopIfTrue="1">
      <formula>F$32&gt;F$33</formula>
    </cfRule>
  </conditionalFormatting>
  <conditionalFormatting sqref="F34:K34">
    <cfRule type="expression" dxfId="236" priority="24" stopIfTrue="1">
      <formula>F$32&gt;F$33</formula>
    </cfRule>
  </conditionalFormatting>
  <conditionalFormatting sqref="F36:K36">
    <cfRule type="cellIs" dxfId="235" priority="58" stopIfTrue="1" operator="greaterThanOrEqual">
      <formula>25</formula>
    </cfRule>
  </conditionalFormatting>
  <conditionalFormatting sqref="F37:K37">
    <cfRule type="cellIs" dxfId="234" priority="78" stopIfTrue="1" operator="greaterThanOrEqual">
      <formula>75</formula>
    </cfRule>
  </conditionalFormatting>
  <conditionalFormatting sqref="F20:N20">
    <cfRule type="expression" dxfId="233" priority="177" stopIfTrue="1">
      <formula>OR($H$6="Yes")</formula>
    </cfRule>
  </conditionalFormatting>
  <conditionalFormatting sqref="G14">
    <cfRule type="expression" dxfId="232" priority="14" stopIfTrue="1">
      <formula>AND(D14="",G14="")</formula>
    </cfRule>
  </conditionalFormatting>
  <conditionalFormatting sqref="G50:I50">
    <cfRule type="expression" dxfId="231" priority="95" stopIfTrue="1">
      <formula>ISBLANK($G$50)</formula>
    </cfRule>
  </conditionalFormatting>
  <conditionalFormatting sqref="G54:I54">
    <cfRule type="expression" dxfId="230" priority="96" stopIfTrue="1">
      <formula>ISBLANK($G$54)</formula>
    </cfRule>
  </conditionalFormatting>
  <conditionalFormatting sqref="H6">
    <cfRule type="expression" priority="176" stopIfTrue="1">
      <formula>AND($L$20=0,ISBLANK($H$6))</formula>
    </cfRule>
    <cfRule type="expression" dxfId="229" priority="175" stopIfTrue="1">
      <formula>AND($L$20&gt;0,ISBLANK($H$6))</formula>
    </cfRule>
  </conditionalFormatting>
  <conditionalFormatting sqref="H14">
    <cfRule type="expression" dxfId="228" priority="13" stopIfTrue="1">
      <formula>AND(D14="",G14="")</formula>
    </cfRule>
  </conditionalFormatting>
  <conditionalFormatting sqref="H45">
    <cfRule type="expression" dxfId="227" priority="60" stopIfTrue="1">
      <formula>($H$45+$H$46+$H$47)&lt;&gt;1</formula>
    </cfRule>
    <cfRule type="expression" dxfId="226" priority="59" stopIfTrue="1">
      <formula>ISBLANK($H$45)</formula>
    </cfRule>
  </conditionalFormatting>
  <conditionalFormatting sqref="H4:I4">
    <cfRule type="expression" dxfId="225" priority="84" stopIfTrue="1">
      <formula>ISBLANK($H$4)</formula>
    </cfRule>
  </conditionalFormatting>
  <conditionalFormatting sqref="H43:I43">
    <cfRule type="expression" dxfId="224" priority="97" stopIfTrue="1">
      <formula>ISBLANK($H$43)</formula>
    </cfRule>
  </conditionalFormatting>
  <conditionalFormatting sqref="I46">
    <cfRule type="expression" dxfId="223" priority="65" stopIfTrue="1">
      <formula>AND($L$6&gt;0,ISBLANK($I$46))</formula>
    </cfRule>
  </conditionalFormatting>
  <conditionalFormatting sqref="I14:J14">
    <cfRule type="expression" dxfId="222" priority="9" stopIfTrue="1">
      <formula>AND(D14="",G14="")</formula>
    </cfRule>
  </conditionalFormatting>
  <conditionalFormatting sqref="J6">
    <cfRule type="expression" dxfId="221" priority="86" stopIfTrue="1">
      <formula>ISBLANK($J$6)</formula>
    </cfRule>
  </conditionalFormatting>
  <conditionalFormatting sqref="J46:K46">
    <cfRule type="expression" dxfId="220" priority="66" stopIfTrue="1">
      <formula>AND($L$6&gt;0,ISBLANK($J$46))</formula>
    </cfRule>
  </conditionalFormatting>
  <conditionalFormatting sqref="J49:M49">
    <cfRule type="expression" dxfId="219" priority="49" stopIfTrue="1">
      <formula>$J$49&lt;&gt;$L$49</formula>
    </cfRule>
  </conditionalFormatting>
  <conditionalFormatting sqref="K5">
    <cfRule type="expression" dxfId="218" priority="180" stopIfTrue="1">
      <formula>AND($L$27&gt;0,ISBLANK($K$5))</formula>
    </cfRule>
    <cfRule type="expression" dxfId="217" priority="178" stopIfTrue="1">
      <formula>AND(SUM($F$20:$K$20)&gt;0,ISBLANK($K$5))</formula>
    </cfRule>
    <cfRule type="expression" dxfId="216" priority="179" stopIfTrue="1">
      <formula>AND($L$22&gt;0,ISBLANK($K$5))</formula>
    </cfRule>
  </conditionalFormatting>
  <conditionalFormatting sqref="K14">
    <cfRule type="expression" dxfId="215" priority="12" stopIfTrue="1">
      <formula>AND(D14="",G14="")</formula>
    </cfRule>
  </conditionalFormatting>
  <conditionalFormatting sqref="L14">
    <cfRule type="expression" dxfId="214" priority="11" stopIfTrue="1">
      <formula>AND(D14="",G14="")</formula>
    </cfRule>
  </conditionalFormatting>
  <conditionalFormatting sqref="L4:N4">
    <cfRule type="expression" dxfId="213" priority="85" stopIfTrue="1">
      <formula>ISBLANK($L$4)</formula>
    </cfRule>
  </conditionalFormatting>
  <conditionalFormatting sqref="L5:N5">
    <cfRule type="expression" dxfId="212" priority="174" stopIfTrue="1">
      <formula>OR($K$5="No")</formula>
    </cfRule>
  </conditionalFormatting>
  <conditionalFormatting sqref="L6:N6">
    <cfRule type="expression" dxfId="211" priority="87" stopIfTrue="1">
      <formula>ISBLANK($L$6)</formula>
    </cfRule>
  </conditionalFormatting>
  <conditionalFormatting sqref="P16">
    <cfRule type="expression" dxfId="210" priority="5" stopIfTrue="1">
      <formula>AND(D14="",OR(G14="",H14="",I14="",K14="",L14=""))</formula>
    </cfRule>
  </conditionalFormatting>
  <conditionalFormatting sqref="P17">
    <cfRule type="expression" dxfId="209" priority="68" stopIfTrue="1">
      <formula>$L$6&lt;&gt;$J$49</formula>
    </cfRule>
  </conditionalFormatting>
  <conditionalFormatting sqref="P23">
    <cfRule type="expression" dxfId="208" priority="44" stopIfTrue="1">
      <formula>AND($G$39&gt;0,ISBLANK($G$19))</formula>
    </cfRule>
  </conditionalFormatting>
  <conditionalFormatting sqref="P25">
    <cfRule type="expression" dxfId="207" priority="42" stopIfTrue="1">
      <formula>AND($H$39&gt;0,ISBLANK($H$19))</formula>
    </cfRule>
  </conditionalFormatting>
  <conditionalFormatting sqref="P27">
    <cfRule type="expression" dxfId="206" priority="40" stopIfTrue="1">
      <formula>AND($I$39&gt;0,ISBLANK($I$19))</formula>
    </cfRule>
  </conditionalFormatting>
  <conditionalFormatting sqref="P29">
    <cfRule type="expression" dxfId="205" priority="38" stopIfTrue="1">
      <formula>AND($J$39&gt;0,ISBLANK($J$19))</formula>
    </cfRule>
  </conditionalFormatting>
  <conditionalFormatting sqref="P31">
    <cfRule type="expression" dxfId="204" priority="36" stopIfTrue="1">
      <formula>AND($K$39&gt;0,ISBLANK($K$19))</formula>
    </cfRule>
  </conditionalFormatting>
  <conditionalFormatting sqref="P32">
    <cfRule type="expression" dxfId="203" priority="2" stopIfTrue="1">
      <formula>$B$65=TRUE</formula>
    </cfRule>
  </conditionalFormatting>
  <conditionalFormatting sqref="P34">
    <cfRule type="expression" dxfId="202" priority="1" stopIfTrue="1">
      <formula>$B$66=TRUE</formula>
    </cfRule>
  </conditionalFormatting>
  <conditionalFormatting sqref="P4:T4">
    <cfRule type="expression" dxfId="201" priority="6" stopIfTrue="1">
      <formula>ISBLANK($L$4)</formula>
    </cfRule>
  </conditionalFormatting>
  <conditionalFormatting sqref="P5:T5">
    <cfRule type="expression" dxfId="200" priority="73" stopIfTrue="1">
      <formula>ISBLANK($H$4)</formula>
    </cfRule>
  </conditionalFormatting>
  <conditionalFormatting sqref="P6:T6">
    <cfRule type="expression" dxfId="199" priority="71" stopIfTrue="1">
      <formula>ISBLANK($D$5)</formula>
    </cfRule>
  </conditionalFormatting>
  <conditionalFormatting sqref="P7:T7">
    <cfRule type="expression" dxfId="198" priority="76" stopIfTrue="1">
      <formula>ISBLANK($H$6)</formula>
    </cfRule>
  </conditionalFormatting>
  <conditionalFormatting sqref="P10:T10">
    <cfRule type="expression" dxfId="197" priority="70" stopIfTrue="1">
      <formula>ISBLANK($J$6)</formula>
    </cfRule>
  </conditionalFormatting>
  <conditionalFormatting sqref="P15:T15">
    <cfRule type="expression" dxfId="196" priority="7" stopIfTrue="1">
      <formula>AND(D14="",G14="")</formula>
    </cfRule>
  </conditionalFormatting>
  <conditionalFormatting sqref="P18:T18">
    <cfRule type="expression" dxfId="195" priority="69" stopIfTrue="1">
      <formula>OR($D$45="",$E$45="")</formula>
    </cfRule>
  </conditionalFormatting>
  <conditionalFormatting sqref="P20:T20">
    <cfRule type="expression" dxfId="194" priority="47" stopIfTrue="1">
      <formula>AND($F$39&gt;0,ISBLANK($F$18))</formula>
    </cfRule>
  </conditionalFormatting>
  <conditionalFormatting sqref="P21:T21">
    <cfRule type="expression" dxfId="193" priority="48" stopIfTrue="1">
      <formula>AND($F$39&gt;0,ISBLANK($F$19))</formula>
    </cfRule>
  </conditionalFormatting>
  <conditionalFormatting sqref="P22:T22">
    <cfRule type="expression" dxfId="192" priority="43" stopIfTrue="1">
      <formula>AND($G$39&gt;0,ISBLANK($G$18))</formula>
    </cfRule>
  </conditionalFormatting>
  <conditionalFormatting sqref="P24:T24">
    <cfRule type="expression" dxfId="191" priority="41" stopIfTrue="1">
      <formula>AND($H$39&gt;0,ISBLANK($H$18))</formula>
    </cfRule>
  </conditionalFormatting>
  <conditionalFormatting sqref="P26:T26">
    <cfRule type="expression" dxfId="190" priority="39" stopIfTrue="1">
      <formula>AND($I$39&gt;0,ISBLANK($I$18))</formula>
    </cfRule>
  </conditionalFormatting>
  <conditionalFormatting sqref="P28:T28">
    <cfRule type="expression" dxfId="189" priority="37" stopIfTrue="1">
      <formula>AND($J$39&gt;0,ISBLANK($J$18))</formula>
    </cfRule>
  </conditionalFormatting>
  <conditionalFormatting sqref="P30:T30">
    <cfRule type="expression" dxfId="188" priority="35" stopIfTrue="1">
      <formula>AND($K$39&gt;0,ISBLANK($K$18))</formula>
    </cfRule>
  </conditionalFormatting>
  <conditionalFormatting sqref="P36:T36">
    <cfRule type="expression" dxfId="187" priority="3" stopIfTrue="1">
      <formula>OR(F36&gt;75, G36&gt;75, H36&gt;75, I36&gt;75, J36&gt;75, K36&gt;75)</formula>
    </cfRule>
  </conditionalFormatting>
  <conditionalFormatting sqref="P49:T49">
    <cfRule type="expression" dxfId="186" priority="77" stopIfTrue="1">
      <formula>ISBLANK($G$50)</formula>
    </cfRule>
  </conditionalFormatting>
  <conditionalFormatting sqref="P50:T50">
    <cfRule type="expression" dxfId="185" priority="32" stopIfTrue="1">
      <formula>ISBLANK($G$54)</formula>
    </cfRule>
  </conditionalFormatting>
  <conditionalFormatting sqref="P51:T51">
    <cfRule type="expression" dxfId="184" priority="33" stopIfTrue="1">
      <formula>ISBLANK($D$43)</formula>
    </cfRule>
  </conditionalFormatting>
  <conditionalFormatting sqref="P52:T52">
    <cfRule type="expression" dxfId="183" priority="173" stopIfTrue="1">
      <formula>ISBLANK($H$43)</formula>
    </cfRule>
  </conditionalFormatting>
  <conditionalFormatting sqref="P8:U8 P12:U12">
    <cfRule type="expression" dxfId="182" priority="67" stopIfTrue="1">
      <formula>ISBLANK($L$6)</formula>
    </cfRule>
  </conditionalFormatting>
  <conditionalFormatting sqref="P19:V19 H46:H47">
    <cfRule type="expression" dxfId="181" priority="46" stopIfTrue="1">
      <formula>($H$45+$H$46+$H$47)&lt;&gt;1</formula>
    </cfRule>
  </conditionalFormatting>
  <conditionalFormatting sqref="U6:X6">
    <cfRule type="expression" dxfId="180" priority="74" stopIfTrue="1">
      <formula>ISBLANK($H$4)</formula>
    </cfRule>
  </conditionalFormatting>
  <conditionalFormatting sqref="V38">
    <cfRule type="expression" dxfId="179" priority="45" stopIfTrue="1">
      <formula>AND(NOT(ISBLANK($K$19)),$K$19&lt;&gt;$F$6,$K$19&lt;&gt;$G$6,$K$19&lt;&gt;$H$6,$K$19&lt;&gt;$D$6)</formula>
    </cfRule>
  </conditionalFormatting>
  <dataValidations count="9">
    <dataValidation type="date" operator="greaterThan" allowBlank="1" showInputMessage="1" showErrorMessage="1" sqref="C4:D4" xr:uid="{5C075C70-C034-46F2-8ECD-0EDA50BE7718}">
      <formula1>38353</formula1>
    </dataValidation>
    <dataValidation type="textLength" operator="equal" allowBlank="1" showInputMessage="1" showErrorMessage="1" errorTitle="Voucher No. Validation" error="Please enter 7 characters in this field." sqref="L4:N4" xr:uid="{5B4116CA-C533-4059-B837-E416161BE36A}">
      <formula1>7</formula1>
    </dataValidation>
    <dataValidation type="date" operator="greaterThan" allowBlank="1" showInputMessage="1" showErrorMessage="1" errorTitle="Date Validation" error="Please enter a valid date in the following format: MM/DD/YYYY" sqref="F18:K18" xr:uid="{B19794C9-4EFA-490B-9111-AA589C4390C6}">
      <formula1>38353</formula1>
    </dataValidation>
    <dataValidation type="decimal" operator="greaterThanOrEqual" allowBlank="1" showInputMessage="1" showErrorMessage="1" errorTitle="Number Validation" error="Please enter a valid number greater than or equal to zero." sqref="F20:K23 F35:K37 J46:K48 L6:N6 F25:K31" xr:uid="{367DF398-D94D-4E7B-B98A-33E68A6BBBC8}">
      <formula1>0</formula1>
    </dataValidation>
    <dataValidation allowBlank="1" showInputMessage="1" showErrorMessage="1" errorTitle="Allocation Percentage" error="Please enter a valid allocation percentage between 0% and 100%." sqref="H45:H47 F14:F16" xr:uid="{71CA84EE-3C9A-4E62-B6C9-AE78C0DC2364}"/>
    <dataValidation type="decimal" operator="lessThanOrEqual" allowBlank="1" showInputMessage="1" showErrorMessage="1" errorTitle="Number Validation" error="Please enter a valid number." sqref="L40:M42" xr:uid="{B7741D39-CDBF-4550-9FAD-B60E98719C33}">
      <formula1>100000</formula1>
    </dataValidation>
    <dataValidation type="list" allowBlank="1" showInputMessage="1" showErrorMessage="1" errorTitle="Length of Trip Validation" error="Please select a valid value from the list." promptTitle="Length of Trip" sqref="J6" xr:uid="{18F0DFF2-DBF9-4E44-A388-720099965F08}">
      <formula1>$B$57:$B$58</formula1>
    </dataValidation>
    <dataValidation type="list" allowBlank="1" showInputMessage="1" showErrorMessage="1" sqref="K5 H6" xr:uid="{975FB405-3257-43B9-81AC-6C105013F92F}">
      <formula1>$C$57:$C$58</formula1>
    </dataValidation>
    <dataValidation allowBlank="1" showInputMessage="1" showErrorMessage="1" promptTitle="Activity Period" prompt="Activity Period is required.  If there is no Activity Period, enter &quot;NA&quot;." sqref="K14" xr:uid="{8080FDFA-ECDA-415B-83A3-59D415D1DD44}"/>
  </dataValidations>
  <hyperlinks>
    <hyperlink ref="A55:E55" r:id="rId1" display="AUTHORIZING SIGNATURE" xr:uid="{1EDE8539-8E9D-4052-80FC-098AD23AD2AE}"/>
    <hyperlink ref="G55:I55" r:id="rId2" display="Type Authorizer's Name &amp; Title" xr:uid="{7CE11D62-C3F1-4E81-99F5-FE3FE8DD815F}"/>
  </hyperlinks>
  <pageMargins left="0.4" right="0.4" top="0.4" bottom="0" header="0" footer="0"/>
  <pageSetup scale="94" orientation="portrait" horizontalDpi="300" verticalDpi="300" r:id="rId3"/>
  <headerFooter alignWithMargins="0"/>
  <drawing r:id="rId4"/>
  <legacyDrawing r:id="rId5"/>
  <controls>
    <mc:AlternateContent xmlns:mc="http://schemas.openxmlformats.org/markup-compatibility/2006">
      <mc:Choice Requires="x14">
        <control shapeId="1235" r:id="rId6" name="CommandButton1">
          <controlPr autoLine="0" r:id="rId7">
            <anchor moveWithCells="1">
              <from>
                <xdr:col>0</xdr:col>
                <xdr:colOff>295275</xdr:colOff>
                <xdr:row>0</xdr:row>
                <xdr:rowOff>142875</xdr:rowOff>
              </from>
              <to>
                <xdr:col>5</xdr:col>
                <xdr:colOff>419100</xdr:colOff>
                <xdr:row>0</xdr:row>
                <xdr:rowOff>428625</xdr:rowOff>
              </to>
            </anchor>
          </controlPr>
        </control>
      </mc:Choice>
      <mc:Fallback>
        <control shapeId="1235" r:id="rId6" name="CommandButto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9577-0352-47D1-825E-2E3ED42B3A12}">
  <sheetPr codeName="Sheet3">
    <pageSetUpPr fitToPage="1"/>
  </sheetPr>
  <dimension ref="A1:V93"/>
  <sheetViews>
    <sheetView showZeros="0" workbookViewId="0">
      <selection activeCell="F18" sqref="F18"/>
    </sheetView>
  </sheetViews>
  <sheetFormatPr defaultColWidth="9.140625" defaultRowHeight="12.75"/>
  <cols>
    <col min="1" max="1" width="5" customWidth="1"/>
    <col min="2" max="2" width="3.140625" customWidth="1"/>
    <col min="3" max="3" width="2.42578125" customWidth="1"/>
    <col min="4" max="4" width="10" customWidth="1"/>
    <col min="5" max="5" width="8.140625" customWidth="1"/>
    <col min="6" max="8" width="10.7109375" customWidth="1"/>
    <col min="9" max="11" width="9.7109375" customWidth="1"/>
    <col min="12" max="12" width="5.140625" customWidth="1"/>
    <col min="13" max="13" width="6.85546875" customWidth="1"/>
    <col min="14" max="14" width="3" style="3" customWidth="1"/>
    <col min="15" max="15" width="2.42578125" customWidth="1"/>
  </cols>
  <sheetData>
    <row r="1" spans="1:22" ht="12" customHeight="1" thickBot="1">
      <c r="A1" s="457" t="str">
        <f>"UCSF:  CONTINENTAL US TRAVEL EXPENSE VOUCHER  U85-2-ConUS  ("&amp;'TEV Guidelines &amp; Compliance'!B1&amp;")"</f>
        <v>UCSF:  CONTINENTAL US TRAVEL EXPENSE VOUCHER  U85-2-ConUS  (R07/2012)</v>
      </c>
      <c r="B1" s="457"/>
      <c r="C1" s="457"/>
      <c r="D1" s="457"/>
      <c r="E1" s="457"/>
      <c r="F1" s="457"/>
      <c r="G1" s="457"/>
      <c r="H1" s="457"/>
      <c r="I1" s="457"/>
      <c r="J1" s="457"/>
      <c r="K1" s="61" t="s">
        <v>160</v>
      </c>
      <c r="L1" s="61">
        <v>2</v>
      </c>
      <c r="M1" s="62" t="s">
        <v>161</v>
      </c>
      <c r="N1" s="63">
        <f>'TEV - 1'!N2</f>
        <v>1</v>
      </c>
      <c r="T1" s="33"/>
    </row>
    <row r="2" spans="1:22" ht="20.25" customHeight="1" thickBot="1">
      <c r="A2" s="458" t="s">
        <v>230</v>
      </c>
      <c r="B2" s="459"/>
      <c r="C2" s="459"/>
      <c r="D2" s="459"/>
      <c r="E2" s="459"/>
      <c r="F2" s="459"/>
      <c r="G2" s="459"/>
      <c r="H2" s="459"/>
      <c r="I2" s="459"/>
      <c r="J2" s="459"/>
      <c r="K2" s="459"/>
      <c r="L2" s="459"/>
      <c r="M2" s="459"/>
      <c r="N2" s="460"/>
      <c r="P2" s="383" t="s">
        <v>156</v>
      </c>
      <c r="Q2" s="383"/>
      <c r="R2" s="383"/>
      <c r="S2" s="383"/>
      <c r="T2" s="383"/>
    </row>
    <row r="3" spans="1:22" ht="18" customHeight="1">
      <c r="A3" s="442" t="s">
        <v>145</v>
      </c>
      <c r="B3" s="443"/>
      <c r="C3" s="444">
        <f ca="1">'TEV - 1'!C4</f>
        <v>45847</v>
      </c>
      <c r="D3" s="445"/>
      <c r="E3" s="454" t="s">
        <v>123</v>
      </c>
      <c r="F3" s="455"/>
      <c r="G3" s="456"/>
      <c r="H3" s="474">
        <f>'TEV - 1'!H4</f>
        <v>0</v>
      </c>
      <c r="I3" s="475"/>
      <c r="J3" s="208" t="s">
        <v>112</v>
      </c>
      <c r="K3" s="208"/>
      <c r="L3" s="431">
        <f>'TEV - 1'!L4</f>
        <v>0</v>
      </c>
      <c r="M3" s="432"/>
      <c r="N3" s="433"/>
      <c r="P3" s="217" t="s">
        <v>76</v>
      </c>
      <c r="Q3" s="217"/>
      <c r="R3" s="217"/>
      <c r="S3" s="217"/>
      <c r="T3" s="217"/>
      <c r="U3" s="29"/>
    </row>
    <row r="4" spans="1:22" ht="36" customHeight="1">
      <c r="A4" s="461" t="s">
        <v>98</v>
      </c>
      <c r="B4" s="462"/>
      <c r="C4" s="463"/>
      <c r="D4" s="446">
        <f>'TEV - 1'!D5</f>
        <v>0</v>
      </c>
      <c r="E4" s="447"/>
      <c r="F4" s="447"/>
      <c r="G4" s="447"/>
      <c r="H4" s="447"/>
      <c r="I4" s="447"/>
      <c r="J4" s="447"/>
      <c r="K4" s="447"/>
      <c r="L4" s="447"/>
      <c r="M4" s="447"/>
      <c r="N4" s="448"/>
      <c r="P4" s="217" t="s">
        <v>14</v>
      </c>
      <c r="Q4" s="217"/>
      <c r="R4" s="217"/>
      <c r="S4" s="217"/>
      <c r="T4" s="217"/>
      <c r="U4" s="217"/>
    </row>
    <row r="5" spans="1:22" ht="18" customHeight="1" thickBot="1">
      <c r="A5" s="451" t="s">
        <v>97</v>
      </c>
      <c r="B5" s="452"/>
      <c r="C5" s="453"/>
      <c r="D5" s="449">
        <f>'TEV - 1'!D6</f>
        <v>0</v>
      </c>
      <c r="E5" s="450"/>
      <c r="F5" s="385" t="s">
        <v>200</v>
      </c>
      <c r="G5" s="386"/>
      <c r="H5" s="112">
        <f>'TEV - 1'!H6</f>
        <v>0</v>
      </c>
      <c r="I5" s="143" t="s">
        <v>5</v>
      </c>
      <c r="J5" s="113" t="str">
        <f>'TEV - 1'!J6</f>
        <v>&gt;= 24 hrs</v>
      </c>
      <c r="K5" s="65" t="s">
        <v>4</v>
      </c>
      <c r="L5" s="466">
        <f>'TEV - 1'!L6</f>
        <v>0</v>
      </c>
      <c r="M5" s="467"/>
      <c r="N5" s="468"/>
      <c r="P5" s="217" t="s">
        <v>150</v>
      </c>
      <c r="Q5" s="217"/>
      <c r="R5" s="217"/>
      <c r="S5" s="217"/>
      <c r="T5" s="217"/>
    </row>
    <row r="6" spans="1:22">
      <c r="A6" s="440" t="s">
        <v>162</v>
      </c>
      <c r="B6" s="441"/>
      <c r="C6" s="441"/>
      <c r="D6" s="464">
        <f>'TEV - 1'!D7</f>
        <v>0</v>
      </c>
      <c r="E6" s="465"/>
      <c r="F6" s="465"/>
      <c r="G6" s="465"/>
      <c r="H6" s="465"/>
      <c r="I6" s="434" t="s">
        <v>124</v>
      </c>
      <c r="J6" s="435"/>
      <c r="K6" s="435"/>
      <c r="L6" s="435"/>
      <c r="M6" s="435"/>
      <c r="N6" s="436"/>
      <c r="O6" s="30"/>
      <c r="P6" s="217" t="s">
        <v>15</v>
      </c>
      <c r="Q6" s="217"/>
      <c r="R6" s="217"/>
      <c r="S6" s="217"/>
      <c r="T6" s="217"/>
      <c r="U6" s="217"/>
    </row>
    <row r="7" spans="1:22" ht="12" customHeight="1">
      <c r="A7" s="478" t="s">
        <v>163</v>
      </c>
      <c r="B7" s="479"/>
      <c r="C7" s="479"/>
      <c r="D7" s="469">
        <f>'TEV - 1'!D8</f>
        <v>0</v>
      </c>
      <c r="E7" s="470"/>
      <c r="F7" s="470"/>
      <c r="G7" s="470"/>
      <c r="H7" s="470"/>
      <c r="I7" s="437">
        <f>'TEV - 1'!I8</f>
        <v>0</v>
      </c>
      <c r="J7" s="438"/>
      <c r="K7" s="438"/>
      <c r="L7" s="438"/>
      <c r="M7" s="438"/>
      <c r="N7" s="439"/>
      <c r="P7" s="217" t="s">
        <v>151</v>
      </c>
      <c r="Q7" s="217"/>
      <c r="R7" s="217"/>
      <c r="S7" s="217"/>
      <c r="T7" s="217"/>
    </row>
    <row r="8" spans="1:22" ht="12" customHeight="1">
      <c r="A8" s="476" t="s">
        <v>164</v>
      </c>
      <c r="B8" s="477"/>
      <c r="C8" s="477"/>
      <c r="D8" s="437">
        <f>'TEV - 1'!D9</f>
        <v>0</v>
      </c>
      <c r="E8" s="438"/>
      <c r="F8" s="438"/>
      <c r="G8" s="438"/>
      <c r="H8" s="438"/>
      <c r="I8" s="437">
        <f>'TEV - 1'!I9</f>
        <v>0</v>
      </c>
      <c r="J8" s="438"/>
      <c r="K8" s="438"/>
      <c r="L8" s="438"/>
      <c r="M8" s="438"/>
      <c r="N8" s="439"/>
      <c r="P8" s="217" t="s">
        <v>16</v>
      </c>
      <c r="Q8" s="217"/>
      <c r="R8" s="217"/>
      <c r="S8" s="217"/>
      <c r="T8" s="217"/>
      <c r="U8" s="217"/>
    </row>
    <row r="9" spans="1:22" ht="12" customHeight="1">
      <c r="A9" s="476" t="s">
        <v>122</v>
      </c>
      <c r="B9" s="477"/>
      <c r="C9" s="477"/>
      <c r="D9" s="437">
        <f>'TEV - 1'!D10</f>
        <v>0</v>
      </c>
      <c r="E9" s="438"/>
      <c r="F9" s="438"/>
      <c r="G9" s="438"/>
      <c r="H9" s="438"/>
      <c r="I9" s="437">
        <f>'TEV - 1'!I10</f>
        <v>0</v>
      </c>
      <c r="J9" s="438"/>
      <c r="K9" s="438"/>
      <c r="L9" s="438"/>
      <c r="M9" s="438"/>
      <c r="N9" s="439"/>
      <c r="P9" s="217" t="s">
        <v>152</v>
      </c>
      <c r="Q9" s="217"/>
      <c r="R9" s="217"/>
      <c r="S9" s="217"/>
      <c r="T9" s="217"/>
    </row>
    <row r="10" spans="1:22" ht="13.5" thickBot="1">
      <c r="A10" s="490" t="s">
        <v>165</v>
      </c>
      <c r="B10" s="491"/>
      <c r="C10" s="491"/>
      <c r="D10" s="472">
        <f>'TEV - 1'!D11</f>
        <v>0</v>
      </c>
      <c r="E10" s="473"/>
      <c r="F10" s="473"/>
      <c r="G10" s="473"/>
      <c r="H10" s="473"/>
      <c r="I10" s="472">
        <f>'TEV - 1'!I11</f>
        <v>0</v>
      </c>
      <c r="J10" s="473"/>
      <c r="K10" s="473"/>
      <c r="L10" s="473"/>
      <c r="M10" s="473"/>
      <c r="N10" s="480"/>
      <c r="P10" s="217" t="s">
        <v>17</v>
      </c>
      <c r="Q10" s="217"/>
      <c r="R10" s="217"/>
      <c r="S10" s="217"/>
      <c r="T10" s="217"/>
      <c r="U10" s="217"/>
    </row>
    <row r="11" spans="1:22" ht="12" customHeight="1">
      <c r="A11" s="304">
        <v>1</v>
      </c>
      <c r="B11" s="305"/>
      <c r="C11" s="306"/>
      <c r="D11" s="487"/>
      <c r="E11" s="488"/>
      <c r="F11" s="120" t="s">
        <v>96</v>
      </c>
      <c r="G11" s="121" t="s">
        <v>96</v>
      </c>
      <c r="H11" s="121" t="s">
        <v>96</v>
      </c>
      <c r="I11" s="121" t="s">
        <v>96</v>
      </c>
      <c r="J11" s="121" t="s">
        <v>96</v>
      </c>
      <c r="K11" s="121" t="s">
        <v>96</v>
      </c>
      <c r="L11" s="122" t="s">
        <v>166</v>
      </c>
      <c r="M11" s="123"/>
      <c r="N11" s="124">
        <v>1</v>
      </c>
      <c r="P11" s="217" t="s">
        <v>153</v>
      </c>
      <c r="Q11" s="217"/>
      <c r="R11" s="217"/>
      <c r="S11" s="217"/>
      <c r="T11" s="217"/>
    </row>
    <row r="12" spans="1:22" ht="12" customHeight="1">
      <c r="A12" s="409">
        <v>2</v>
      </c>
      <c r="B12" s="410"/>
      <c r="C12" s="410"/>
      <c r="D12" s="365" t="s">
        <v>2</v>
      </c>
      <c r="E12" s="471"/>
      <c r="F12" s="34"/>
      <c r="G12" s="34"/>
      <c r="H12" s="34"/>
      <c r="I12" s="34"/>
      <c r="J12" s="34"/>
      <c r="K12" s="34"/>
      <c r="L12" s="396"/>
      <c r="M12" s="397"/>
      <c r="N12" s="125">
        <v>2</v>
      </c>
      <c r="P12" s="217" t="s">
        <v>18</v>
      </c>
      <c r="Q12" s="217"/>
      <c r="R12" s="217"/>
      <c r="S12" s="217"/>
      <c r="T12" s="217"/>
      <c r="U12" s="217"/>
    </row>
    <row r="13" spans="1:22" ht="12" customHeight="1" thickBot="1">
      <c r="A13" s="240">
        <v>3</v>
      </c>
      <c r="B13" s="241"/>
      <c r="C13" s="242"/>
      <c r="D13" s="310" t="s">
        <v>13</v>
      </c>
      <c r="E13" s="398"/>
      <c r="F13" s="109"/>
      <c r="G13" s="110"/>
      <c r="H13" s="110"/>
      <c r="I13" s="111"/>
      <c r="J13" s="110"/>
      <c r="K13" s="110"/>
      <c r="L13" s="416"/>
      <c r="M13" s="417"/>
      <c r="N13" s="126">
        <v>3</v>
      </c>
      <c r="P13" s="217" t="s">
        <v>154</v>
      </c>
      <c r="Q13" s="217"/>
      <c r="R13" s="217"/>
      <c r="S13" s="217"/>
      <c r="T13" s="217"/>
    </row>
    <row r="14" spans="1:22" ht="12" customHeight="1">
      <c r="A14" s="307">
        <v>4</v>
      </c>
      <c r="B14" s="308"/>
      <c r="C14" s="309"/>
      <c r="D14" s="253" t="s">
        <v>167</v>
      </c>
      <c r="E14" s="347"/>
      <c r="F14" s="21"/>
      <c r="G14" s="22"/>
      <c r="H14" s="22"/>
      <c r="I14" s="22"/>
      <c r="J14" s="22"/>
      <c r="K14" s="22"/>
      <c r="L14" s="348">
        <f>IF(H5="Yes","0",SUM(F14:K14))</f>
        <v>0</v>
      </c>
      <c r="M14" s="220"/>
      <c r="N14" s="127">
        <v>4</v>
      </c>
      <c r="P14" s="217" t="s">
        <v>108</v>
      </c>
      <c r="Q14" s="217"/>
      <c r="R14" s="217"/>
      <c r="S14" s="217"/>
      <c r="T14" s="217"/>
      <c r="U14" s="217"/>
    </row>
    <row r="15" spans="1:22" ht="12" customHeight="1">
      <c r="A15" s="307">
        <v>5</v>
      </c>
      <c r="B15" s="308"/>
      <c r="C15" s="309"/>
      <c r="D15" s="253" t="s">
        <v>128</v>
      </c>
      <c r="E15" s="347"/>
      <c r="F15" s="14"/>
      <c r="G15" s="15"/>
      <c r="H15" s="15"/>
      <c r="I15" s="15"/>
      <c r="J15" s="15"/>
      <c r="K15" s="15"/>
      <c r="L15" s="222">
        <f>SUM(F15:K15)</f>
        <v>0</v>
      </c>
      <c r="M15" s="221"/>
      <c r="N15" s="127">
        <v>5</v>
      </c>
      <c r="O15" s="5"/>
      <c r="V15" s="5"/>
    </row>
    <row r="16" spans="1:22" ht="12" customHeight="1">
      <c r="A16" s="307">
        <v>6</v>
      </c>
      <c r="B16" s="308"/>
      <c r="C16" s="309"/>
      <c r="D16" s="253" t="s">
        <v>168</v>
      </c>
      <c r="E16" s="347"/>
      <c r="F16" s="23"/>
      <c r="G16" s="24"/>
      <c r="H16" s="24"/>
      <c r="I16" s="24"/>
      <c r="J16" s="24"/>
      <c r="K16" s="22"/>
      <c r="L16" s="222">
        <f>SUM(F16:K16)</f>
        <v>0</v>
      </c>
      <c r="M16" s="221"/>
      <c r="N16" s="128">
        <v>6</v>
      </c>
      <c r="O16" s="5"/>
    </row>
    <row r="17" spans="1:22" ht="12" customHeight="1" thickBot="1">
      <c r="A17" s="307">
        <v>7</v>
      </c>
      <c r="B17" s="308"/>
      <c r="C17" s="309"/>
      <c r="D17" s="253" t="s">
        <v>130</v>
      </c>
      <c r="E17" s="347"/>
      <c r="F17" s="18"/>
      <c r="G17" s="19"/>
      <c r="H17" s="19"/>
      <c r="I17" s="19"/>
      <c r="J17" s="19"/>
      <c r="K17" s="20"/>
      <c r="L17" s="223"/>
      <c r="M17" s="224"/>
      <c r="N17" s="128">
        <v>7</v>
      </c>
      <c r="O17" s="5"/>
    </row>
    <row r="18" spans="1:22" ht="12" customHeight="1" thickBot="1">
      <c r="A18" s="307">
        <v>8</v>
      </c>
      <c r="B18" s="308"/>
      <c r="C18" s="309"/>
      <c r="D18" s="8" t="s">
        <v>169</v>
      </c>
      <c r="E18" s="173">
        <f>IF(ISBLANK(F12),0.7,IF(F12&gt;=DATE(2025,1,1),0.7,IF(F12&gt;=DATE(2024,1,1),0.67,IF(F12&gt;=DATE(2023,1,1),0.655,IF(F12&gt;=DATE(2022,7,1),0.625,IF(F12&gt;=DATE(2022,1,1),0.585,IF(F12&gt;=DATE(2021,1,1),0.56,0.575)))))))</f>
        <v>0.7</v>
      </c>
      <c r="F18" s="174">
        <f t="shared" ref="F18:K18" si="0">IF(F12&gt;=DATE(2025,1,1),SUM(F17*0.7),IF(F12&gt;=DATE(2024,1,1),SUM(F17*0.67),IF(F12&gt;=DATE(2023,1,1),SUM(F17*0.655),IF(F12&gt;=DATE(2022,7,1),SUM(F17*0.625),IF(F12&gt;=DATE(2022,1,1),SUM(F17*0.585),IF(F12&gt;=DATE(2021,1,1),SUM(F17*0.56),IF(F12&gt;=DATE(2020,1,1),SUM(F17*0.575),SUM(F17*0.58))))))))</f>
        <v>0</v>
      </c>
      <c r="G18" s="174">
        <f t="shared" si="0"/>
        <v>0</v>
      </c>
      <c r="H18" s="174">
        <f t="shared" si="0"/>
        <v>0</v>
      </c>
      <c r="I18" s="174">
        <f t="shared" si="0"/>
        <v>0</v>
      </c>
      <c r="J18" s="174">
        <f t="shared" si="0"/>
        <v>0</v>
      </c>
      <c r="K18" s="174">
        <f t="shared" si="0"/>
        <v>0</v>
      </c>
      <c r="L18" s="221">
        <f t="shared" ref="L18:L25" si="1">SUM(F18:K18)</f>
        <v>0</v>
      </c>
      <c r="M18" s="221"/>
      <c r="N18" s="128">
        <v>8</v>
      </c>
      <c r="O18" s="12"/>
    </row>
    <row r="19" spans="1:22" ht="12" customHeight="1">
      <c r="A19" s="307">
        <v>9</v>
      </c>
      <c r="B19" s="308"/>
      <c r="C19" s="309"/>
      <c r="D19" s="253" t="s">
        <v>170</v>
      </c>
      <c r="E19" s="347"/>
      <c r="F19" s="14"/>
      <c r="G19" s="15"/>
      <c r="H19" s="15"/>
      <c r="I19" s="15"/>
      <c r="J19" s="15"/>
      <c r="K19" s="15"/>
      <c r="L19" s="222">
        <f t="shared" si="1"/>
        <v>0</v>
      </c>
      <c r="M19" s="221"/>
      <c r="N19" s="127">
        <v>9</v>
      </c>
      <c r="O19" s="5"/>
    </row>
    <row r="20" spans="1:22" ht="12" customHeight="1" thickBot="1">
      <c r="A20" s="240">
        <v>10</v>
      </c>
      <c r="B20" s="241"/>
      <c r="C20" s="242"/>
      <c r="D20" s="310" t="s">
        <v>171</v>
      </c>
      <c r="E20" s="311"/>
      <c r="F20" s="16"/>
      <c r="G20" s="17"/>
      <c r="H20" s="17"/>
      <c r="I20" s="17"/>
      <c r="J20" s="17"/>
      <c r="K20" s="17"/>
      <c r="L20" s="420">
        <f t="shared" si="1"/>
        <v>0</v>
      </c>
      <c r="M20" s="250"/>
      <c r="N20" s="129">
        <v>10</v>
      </c>
      <c r="O20" s="5"/>
    </row>
    <row r="21" spans="1:22" ht="21.75" customHeight="1" thickBot="1">
      <c r="A21" s="304">
        <v>11</v>
      </c>
      <c r="B21" s="305"/>
      <c r="C21" s="306"/>
      <c r="D21" s="312" t="s">
        <v>79</v>
      </c>
      <c r="E21" s="313"/>
      <c r="F21" s="50"/>
      <c r="G21" s="51"/>
      <c r="H21" s="51"/>
      <c r="I21" s="51"/>
      <c r="J21" s="51"/>
      <c r="K21" s="51"/>
      <c r="L21" s="259">
        <f t="shared" si="1"/>
        <v>0</v>
      </c>
      <c r="M21" s="260"/>
      <c r="N21" s="130">
        <v>11</v>
      </c>
      <c r="O21" s="5"/>
      <c r="P21" s="225" t="s">
        <v>233</v>
      </c>
      <c r="Q21" s="225"/>
      <c r="R21" s="225"/>
      <c r="S21" s="225"/>
      <c r="T21" s="225"/>
      <c r="U21" s="225"/>
      <c r="V21" s="225"/>
    </row>
    <row r="22" spans="1:22" ht="12" customHeight="1" thickBot="1">
      <c r="A22" s="307">
        <v>12</v>
      </c>
      <c r="B22" s="308"/>
      <c r="C22" s="309"/>
      <c r="D22" s="1" t="s">
        <v>172</v>
      </c>
      <c r="E22" s="10" t="s">
        <v>173</v>
      </c>
      <c r="F22" s="46"/>
      <c r="G22" s="45"/>
      <c r="H22" s="45"/>
      <c r="I22" s="45"/>
      <c r="J22" s="45"/>
      <c r="K22" s="45"/>
      <c r="L22" s="220">
        <f t="shared" si="1"/>
        <v>0</v>
      </c>
      <c r="M22" s="220"/>
      <c r="N22" s="127">
        <v>12</v>
      </c>
      <c r="O22" s="5"/>
      <c r="P22" s="225"/>
      <c r="Q22" s="225"/>
      <c r="R22" s="225"/>
      <c r="S22" s="225"/>
      <c r="T22" s="225"/>
      <c r="U22" s="225"/>
      <c r="V22" s="225"/>
    </row>
    <row r="23" spans="1:22" ht="12" customHeight="1" thickBot="1">
      <c r="A23" s="307">
        <v>13</v>
      </c>
      <c r="B23" s="308"/>
      <c r="C23" s="309"/>
      <c r="D23" s="1" t="s">
        <v>174</v>
      </c>
      <c r="E23" s="10" t="s">
        <v>175</v>
      </c>
      <c r="F23" s="46"/>
      <c r="G23" s="47"/>
      <c r="H23" s="45"/>
      <c r="I23" s="47"/>
      <c r="J23" s="47"/>
      <c r="K23" s="47"/>
      <c r="L23" s="220">
        <f t="shared" si="1"/>
        <v>0</v>
      </c>
      <c r="M23" s="220"/>
      <c r="N23" s="127">
        <v>13</v>
      </c>
      <c r="O23" s="5"/>
      <c r="P23" s="225" t="s">
        <v>234</v>
      </c>
      <c r="Q23" s="225"/>
      <c r="R23" s="225"/>
      <c r="S23" s="225"/>
      <c r="T23" s="225"/>
      <c r="U23" s="225"/>
      <c r="V23" s="225"/>
    </row>
    <row r="24" spans="1:22" ht="12" customHeight="1">
      <c r="A24" s="307">
        <v>14</v>
      </c>
      <c r="B24" s="308"/>
      <c r="C24" s="309"/>
      <c r="D24" s="1" t="s">
        <v>176</v>
      </c>
      <c r="E24" s="10" t="s">
        <v>177</v>
      </c>
      <c r="F24" s="46"/>
      <c r="G24" s="45"/>
      <c r="H24" s="45"/>
      <c r="I24" s="45"/>
      <c r="J24" s="45"/>
      <c r="K24" s="45"/>
      <c r="L24" s="220">
        <f>SUM(F24:K24)</f>
        <v>0</v>
      </c>
      <c r="M24" s="220"/>
      <c r="N24" s="127">
        <v>14</v>
      </c>
      <c r="O24" s="5"/>
      <c r="P24" s="225"/>
      <c r="Q24" s="225"/>
      <c r="R24" s="225"/>
      <c r="S24" s="225"/>
      <c r="T24" s="225"/>
      <c r="U24" s="225"/>
      <c r="V24" s="225"/>
    </row>
    <row r="25" spans="1:22" ht="12" customHeight="1" thickBot="1">
      <c r="A25" s="307">
        <v>15</v>
      </c>
      <c r="B25" s="308"/>
      <c r="C25" s="309"/>
      <c r="D25" s="7" t="s">
        <v>178</v>
      </c>
      <c r="E25" s="11" t="s">
        <v>179</v>
      </c>
      <c r="F25" s="48"/>
      <c r="G25" s="49"/>
      <c r="H25" s="49"/>
      <c r="I25" s="49"/>
      <c r="J25" s="49"/>
      <c r="K25" s="49"/>
      <c r="L25" s="250">
        <f t="shared" si="1"/>
        <v>0</v>
      </c>
      <c r="M25" s="250"/>
      <c r="N25" s="129">
        <v>15</v>
      </c>
      <c r="O25" s="5"/>
      <c r="P25" s="225"/>
      <c r="Q25" s="225"/>
      <c r="R25" s="225"/>
      <c r="S25" s="225"/>
      <c r="T25" s="225"/>
      <c r="U25" s="225"/>
      <c r="V25" s="225"/>
    </row>
    <row r="26" spans="1:22" ht="12" customHeight="1">
      <c r="A26" s="307">
        <v>16</v>
      </c>
      <c r="B26" s="308"/>
      <c r="C26" s="309"/>
      <c r="D26" s="489" t="s">
        <v>7</v>
      </c>
      <c r="E26" s="248"/>
      <c r="F26" s="132">
        <f t="shared" ref="F26:K26" si="2">SUM(F22:F25)</f>
        <v>0</v>
      </c>
      <c r="G26" s="133">
        <f t="shared" si="2"/>
        <v>0</v>
      </c>
      <c r="H26" s="133">
        <f t="shared" si="2"/>
        <v>0</v>
      </c>
      <c r="I26" s="133">
        <f t="shared" si="2"/>
        <v>0</v>
      </c>
      <c r="J26" s="133">
        <f t="shared" si="2"/>
        <v>0</v>
      </c>
      <c r="K26" s="131">
        <f t="shared" si="2"/>
        <v>0</v>
      </c>
      <c r="L26" s="226"/>
      <c r="M26" s="227"/>
      <c r="N26" s="125">
        <v>16</v>
      </c>
      <c r="O26" s="5"/>
    </row>
    <row r="27" spans="1:22" ht="12" customHeight="1">
      <c r="A27" s="307">
        <v>17</v>
      </c>
      <c r="B27" s="308"/>
      <c r="C27" s="309"/>
      <c r="D27" s="251" t="s">
        <v>99</v>
      </c>
      <c r="E27" s="252"/>
      <c r="F27" s="134">
        <f>IF(OR(F26=0,ISBLANK($J$5)),0,IF($J$5=$B$40,0,IF($J$5=$B$41,IF(AND(F12&gt;=DATE(2016,1,1),F12&lt;DATE(2024,10,1),'TEV Guidelines &amp; Compliance'!$B$5&lt;&gt;"Dept2"),62,IF(AND(F12&gt;=DATE(2022,7,1),F12&lt;DATE(2024,10,1),'TEV Guidelines &amp; Compliance'!$B$5&lt;&gt;"Dept2"),79, IF(AND(F12&gt;=DATE(2024,10,1),'TEV Guidelines &amp; Compliance'!$B$5&lt;&gt;"Dept2"),92,74))))))</f>
        <v>0</v>
      </c>
      <c r="G27" s="134">
        <f>IF(OR(G26=0,ISBLANK($J$5)),0,IF($J$5=$B$40,0,IF($J$5=$B$41,IF(AND(G12&gt;=DATE(2016,1,1),G12&lt;DATE(2024,10,1),'TEV Guidelines &amp; Compliance'!$B$5&lt;&gt;"Dept2"),62,IF(AND(G12&gt;=DATE(2022,7,1),G12&lt;DATE(2024,10,1),'TEV Guidelines &amp; Compliance'!$B$5&lt;&gt;"Dept2"),79, IF(AND(G12&gt;=DATE(2024,10,1),'TEV Guidelines &amp; Compliance'!$B$5&lt;&gt;"Dept2"),92,74))))))</f>
        <v>0</v>
      </c>
      <c r="H27" s="134">
        <f>IF(OR(H26=0,ISBLANK($J$5)),0,IF($J$5=$B$40,0,IF($J$5=$B$41,IF(AND(H12&gt;=DATE(2016,1,1),H12&lt;DATE(2024,10,1),'TEV Guidelines &amp; Compliance'!$B$5&lt;&gt;"Dept2"),62,IF(AND(H12&gt;=DATE(2022,7,1),H12&lt;DATE(2024,10,1),'TEV Guidelines &amp; Compliance'!$B$5&lt;&gt;"Dept2"),79, IF(AND(H12&gt;=DATE(2024,10,1),'TEV Guidelines &amp; Compliance'!$B$5&lt;&gt;"Dept2"),92,74))))))</f>
        <v>0</v>
      </c>
      <c r="I27" s="134">
        <f>IF(OR(I26=0,ISBLANK($J$5)),0,IF($J$5=$B$40,0,IF($J$5=$B$41,IF(AND(I12&gt;=DATE(2016,1,1),I12&lt;DATE(2024,10,1),'TEV Guidelines &amp; Compliance'!$B$5&lt;&gt;"Dept2"),62,IF(AND(I12&gt;=DATE(2022,7,1),I12&lt;DATE(2024,10,1),'TEV Guidelines &amp; Compliance'!$B$5&lt;&gt;"Dept2"),79, IF(AND(I12&gt;=DATE(2024,10,1),'TEV Guidelines &amp; Compliance'!$B$5&lt;&gt;"Dept2"),92,74))))))</f>
        <v>0</v>
      </c>
      <c r="J27" s="134">
        <f>IF(OR(J26=0,ISBLANK($J$5)),0,IF($J$5=$B$40,0,IF($J$5=$B$41,IF(AND(J12&gt;=DATE(2016,1,1),J12&lt;DATE(2024,10,1),'TEV Guidelines &amp; Compliance'!$B$5&lt;&gt;"Dept2"),62,IF(AND(J12&gt;=DATE(2022,7,1),J12&lt;DATE(2024,10,1),'TEV Guidelines &amp; Compliance'!$B$5&lt;&gt;"Dept2"),79, IF(AND(J12&gt;=DATE(2024,10,1),'TEV Guidelines &amp; Compliance'!$B$5&lt;&gt;"Dept2"),92,74))))))</f>
        <v>0</v>
      </c>
      <c r="K27" s="134">
        <f>IF(OR(K26=0,ISBLANK($J$5)),0,IF($J$5=$B$40,0,IF($J$5=$B$41,IF(AND(K12&gt;=DATE(2016,1,1),K12&lt;DATE(2024,10,1),'TEV Guidelines &amp; Compliance'!$B$5&lt;&gt;"Dept2"),62,IF(AND(K12&gt;=DATE(2022,7,1),K12&lt;DATE(2024,10,1),'TEV Guidelines &amp; Compliance'!$B$5&lt;&gt;"Dept2"),79, IF(AND(K12&gt;=DATE(2024,10,1),'TEV Guidelines &amp; Compliance'!$B$5&lt;&gt;"Dept2"),92,74))))))</f>
        <v>0</v>
      </c>
      <c r="L27" s="226"/>
      <c r="M27" s="227"/>
      <c r="N27" s="125">
        <v>17</v>
      </c>
      <c r="O27" s="5"/>
    </row>
    <row r="28" spans="1:22" ht="12" customHeight="1" thickBot="1">
      <c r="A28" s="240">
        <v>18</v>
      </c>
      <c r="B28" s="241"/>
      <c r="C28" s="242"/>
      <c r="D28" s="314" t="s">
        <v>12</v>
      </c>
      <c r="E28" s="315"/>
      <c r="F28" s="135">
        <f t="shared" ref="F28:K28" si="3">IF(ABS(F27)&gt;F26,F26,F27)</f>
        <v>0</v>
      </c>
      <c r="G28" s="136">
        <f t="shared" si="3"/>
        <v>0</v>
      </c>
      <c r="H28" s="136">
        <f>IF(ABS(H27)&gt;H26,H26,H27)</f>
        <v>0</v>
      </c>
      <c r="I28" s="136">
        <f t="shared" si="3"/>
        <v>0</v>
      </c>
      <c r="J28" s="136">
        <f t="shared" si="3"/>
        <v>0</v>
      </c>
      <c r="K28" s="136">
        <f t="shared" si="3"/>
        <v>0</v>
      </c>
      <c r="L28" s="257">
        <f t="shared" ref="L28:L33" si="4">SUM(F28:K28)</f>
        <v>0</v>
      </c>
      <c r="M28" s="258"/>
      <c r="N28" s="126">
        <v>18</v>
      </c>
      <c r="O28" s="5"/>
    </row>
    <row r="29" spans="1:22" ht="12" customHeight="1">
      <c r="A29" s="307">
        <v>19</v>
      </c>
      <c r="B29" s="308"/>
      <c r="C29" s="308"/>
      <c r="D29" s="253" t="s">
        <v>180</v>
      </c>
      <c r="E29" s="347"/>
      <c r="F29" s="35"/>
      <c r="G29" s="22"/>
      <c r="H29" s="22"/>
      <c r="I29" s="22"/>
      <c r="J29" s="22"/>
      <c r="K29" s="22"/>
      <c r="L29" s="348">
        <f t="shared" si="4"/>
        <v>0</v>
      </c>
      <c r="M29" s="220"/>
      <c r="N29" s="127">
        <v>19</v>
      </c>
      <c r="O29" s="5"/>
    </row>
    <row r="30" spans="1:22" ht="12" customHeight="1">
      <c r="A30" s="118"/>
      <c r="B30" s="119"/>
      <c r="C30" s="119">
        <v>20</v>
      </c>
      <c r="D30" s="253" t="s">
        <v>91</v>
      </c>
      <c r="E30" s="254"/>
      <c r="F30" s="47"/>
      <c r="G30" s="53"/>
      <c r="H30" s="53"/>
      <c r="I30" s="53"/>
      <c r="J30" s="53"/>
      <c r="K30" s="53"/>
      <c r="L30" s="222">
        <f t="shared" si="4"/>
        <v>0</v>
      </c>
      <c r="M30" s="221"/>
      <c r="N30" s="128">
        <v>20</v>
      </c>
      <c r="O30" s="5"/>
      <c r="P30" s="217" t="s">
        <v>228</v>
      </c>
      <c r="Q30" s="217"/>
      <c r="R30" s="217"/>
      <c r="S30" s="217"/>
      <c r="T30" s="217"/>
      <c r="U30" s="29"/>
      <c r="V30" s="5"/>
    </row>
    <row r="31" spans="1:22" ht="12" customHeight="1">
      <c r="A31" s="118"/>
      <c r="B31" s="119"/>
      <c r="C31" s="119">
        <v>21</v>
      </c>
      <c r="D31" s="253" t="s">
        <v>0</v>
      </c>
      <c r="E31" s="254"/>
      <c r="F31" s="47"/>
      <c r="G31" s="53"/>
      <c r="H31" s="53"/>
      <c r="I31" s="53"/>
      <c r="J31" s="53"/>
      <c r="K31" s="53"/>
      <c r="L31" s="255">
        <f t="shared" si="4"/>
        <v>0</v>
      </c>
      <c r="M31" s="256"/>
      <c r="N31" s="128">
        <v>21</v>
      </c>
      <c r="O31" s="5"/>
      <c r="U31" s="29"/>
      <c r="V31" s="5"/>
    </row>
    <row r="32" spans="1:22" ht="12" customHeight="1" thickBot="1">
      <c r="A32" s="307">
        <v>22</v>
      </c>
      <c r="B32" s="308"/>
      <c r="C32" s="309"/>
      <c r="D32" s="357" t="s">
        <v>129</v>
      </c>
      <c r="E32" s="358"/>
      <c r="F32" s="16"/>
      <c r="G32" s="17"/>
      <c r="H32" s="17"/>
      <c r="I32" s="17"/>
      <c r="J32" s="17"/>
      <c r="K32" s="17"/>
      <c r="L32" s="426">
        <f t="shared" si="4"/>
        <v>0</v>
      </c>
      <c r="M32" s="266"/>
      <c r="N32" s="126">
        <v>22</v>
      </c>
      <c r="O32" s="5"/>
      <c r="V32" s="38"/>
    </row>
    <row r="33" spans="1:21" ht="12" customHeight="1" thickBot="1">
      <c r="A33" s="240">
        <v>23</v>
      </c>
      <c r="B33" s="241"/>
      <c r="C33" s="242"/>
      <c r="D33" s="359" t="s">
        <v>181</v>
      </c>
      <c r="E33" s="360"/>
      <c r="F33" s="137">
        <f t="shared" ref="F33:K33" si="5">IF($H$5="Yes",(SUM(F15:F16)+SUM(F18:F20)+SUM(F29:F32)+F21+F28),(SUM(F14:F16)+SUM(F18:F20)+SUM(F29:F32)+F21+F28))</f>
        <v>0</v>
      </c>
      <c r="G33" s="137">
        <f t="shared" si="5"/>
        <v>0</v>
      </c>
      <c r="H33" s="137">
        <f t="shared" si="5"/>
        <v>0</v>
      </c>
      <c r="I33" s="137">
        <f t="shared" si="5"/>
        <v>0</v>
      </c>
      <c r="J33" s="137">
        <f t="shared" si="5"/>
        <v>0</v>
      </c>
      <c r="K33" s="137">
        <f t="shared" si="5"/>
        <v>0</v>
      </c>
      <c r="L33" s="259">
        <f t="shared" si="4"/>
        <v>0</v>
      </c>
      <c r="M33" s="260"/>
      <c r="N33" s="126">
        <v>23</v>
      </c>
      <c r="O33" s="5"/>
    </row>
    <row r="34" spans="1:21" ht="15" customHeight="1">
      <c r="A34" s="140" t="b">
        <v>1</v>
      </c>
      <c r="B34" s="355">
        <v>24</v>
      </c>
      <c r="C34" s="355"/>
      <c r="D34" s="361" t="s">
        <v>8</v>
      </c>
      <c r="E34" s="362"/>
      <c r="F34" s="356"/>
      <c r="G34" s="356"/>
      <c r="H34" s="356"/>
      <c r="I34" s="356"/>
      <c r="J34" s="356"/>
      <c r="K34" s="356"/>
      <c r="L34" s="424"/>
      <c r="M34" s="425"/>
      <c r="N34" s="124">
        <v>24</v>
      </c>
      <c r="O34" s="5"/>
      <c r="U34" s="29"/>
    </row>
    <row r="35" spans="1:21" ht="15" customHeight="1">
      <c r="A35" s="141" t="b">
        <v>0</v>
      </c>
      <c r="B35" s="281">
        <v>25</v>
      </c>
      <c r="C35" s="281"/>
      <c r="D35" s="361"/>
      <c r="E35" s="362"/>
      <c r="F35" s="261"/>
      <c r="G35" s="261"/>
      <c r="H35" s="261"/>
      <c r="I35" s="261"/>
      <c r="J35" s="261"/>
      <c r="K35" s="261"/>
      <c r="L35" s="427"/>
      <c r="M35" s="428"/>
      <c r="N35" s="127">
        <v>25</v>
      </c>
      <c r="O35" s="5"/>
    </row>
    <row r="36" spans="1:21" ht="15" customHeight="1" thickBot="1">
      <c r="A36" s="141"/>
      <c r="B36" s="281">
        <v>26</v>
      </c>
      <c r="C36" s="281"/>
      <c r="D36" s="363"/>
      <c r="E36" s="364"/>
      <c r="F36" s="484"/>
      <c r="G36" s="261"/>
      <c r="H36" s="261"/>
      <c r="I36" s="261"/>
      <c r="J36" s="485"/>
      <c r="K36" s="486"/>
      <c r="L36" s="492"/>
      <c r="M36" s="493"/>
      <c r="N36" s="125">
        <v>26</v>
      </c>
      <c r="O36" s="5"/>
    </row>
    <row r="37" spans="1:21" ht="15.75" customHeight="1" thickBot="1">
      <c r="A37" s="481" t="s">
        <v>184</v>
      </c>
      <c r="B37" s="482"/>
      <c r="C37" s="483"/>
      <c r="D37" s="494">
        <f>'TEV - 1'!D43</f>
        <v>0</v>
      </c>
      <c r="E37" s="494"/>
      <c r="F37" s="495"/>
      <c r="G37" s="31" t="s">
        <v>185</v>
      </c>
      <c r="H37" s="429">
        <f>'TEV - 1'!H43</f>
        <v>0</v>
      </c>
      <c r="I37" s="430"/>
      <c r="J37" s="289" t="s">
        <v>9</v>
      </c>
      <c r="K37" s="290"/>
      <c r="L37" s="350">
        <f>SUM(L33:L36)</f>
        <v>0</v>
      </c>
      <c r="M37" s="351"/>
      <c r="N37" s="130">
        <v>27</v>
      </c>
      <c r="O37" s="5"/>
    </row>
    <row r="38" spans="1:21" ht="7.5" customHeight="1">
      <c r="I38" s="2"/>
      <c r="L38" s="6"/>
      <c r="M38" s="6"/>
      <c r="N38" s="6"/>
    </row>
    <row r="40" spans="1:21">
      <c r="A40" s="32" t="s">
        <v>36</v>
      </c>
      <c r="B40" s="29" t="s">
        <v>28</v>
      </c>
      <c r="C40" s="29" t="s">
        <v>109</v>
      </c>
    </row>
    <row r="41" spans="1:21">
      <c r="A41" s="32" t="s">
        <v>37</v>
      </c>
      <c r="B41" s="29" t="s">
        <v>29</v>
      </c>
      <c r="C41" s="29" t="s">
        <v>110</v>
      </c>
    </row>
    <row r="42" spans="1:21">
      <c r="A42" s="32" t="s">
        <v>38</v>
      </c>
      <c r="B42" s="29"/>
    </row>
    <row r="43" spans="1:21" ht="12.75" customHeight="1">
      <c r="A43" s="32" t="s">
        <v>39</v>
      </c>
      <c r="D43" s="237"/>
      <c r="E43" s="237"/>
    </row>
    <row r="44" spans="1:21" ht="12.75" customHeight="1">
      <c r="A44" s="32" t="s">
        <v>32</v>
      </c>
      <c r="D44" s="237"/>
      <c r="E44" s="237"/>
    </row>
    <row r="45" spans="1:21" ht="12.75" customHeight="1">
      <c r="A45" s="32" t="s">
        <v>40</v>
      </c>
      <c r="B45" s="198" t="b">
        <f>OR(
  IF(AND(F12&gt;DATE(2017,10,14),F12&lt;DATE(2024,1,1)),F21&gt;275),
  IF(AND(G12&gt;DATE(2017,10,14),G12&lt;DATE(2024,1,1)),G21&gt;275),
  IF(AND(H12&gt;DATE(2017,10,14),H12&lt;DATE(2024,1,1)),H21&gt;275),
  IF(AND(I12&gt;DATE(2017,10,14),I12&lt;DATE(2024,1,1)),I21&gt;275),
  IF(AND(J12&gt;DATE(2017,10,14),J12&lt;DATE(2024,1,1)),J21&gt;275),
  IF(AND(K12&gt;DATE(2017,10,14),K12&lt;DATE(2024,1,1)),K21&gt;275)
)</f>
        <v>0</v>
      </c>
      <c r="D45" s="237"/>
      <c r="E45" s="237"/>
    </row>
    <row r="46" spans="1:21" ht="12.75" customHeight="1">
      <c r="A46" s="32" t="s">
        <v>33</v>
      </c>
      <c r="B46" s="198" t="b">
        <f>OR(
  IF(F12&gt;=DATE(2024,1,1),F21&gt;333),
  IF(G12&gt;=DATE(2024,1,1),G21&gt;333),
  IF(H12&gt;=DATE(2024,1,1),H21&gt;333),
  IF(I12&gt;=DATE(2024,1,1),I21&gt;333),
  IF(J12&gt;=DATE(2024,1,1),J21&gt;333),
  IF(K12&gt;=DATE(2024,1,1),K21&gt;333)
)</f>
        <v>0</v>
      </c>
      <c r="D46" s="237"/>
      <c r="E46" s="237"/>
    </row>
    <row r="47" spans="1:21" ht="12.75" customHeight="1">
      <c r="A47" s="32" t="s">
        <v>41</v>
      </c>
      <c r="D47" s="237"/>
      <c r="E47" s="237"/>
    </row>
    <row r="48" spans="1:21" ht="12.75" customHeight="1">
      <c r="A48" s="32" t="s">
        <v>42</v>
      </c>
      <c r="D48" s="237"/>
      <c r="E48" s="237"/>
    </row>
    <row r="49" spans="1:5" ht="12.75" customHeight="1">
      <c r="A49" s="32" t="s">
        <v>34</v>
      </c>
      <c r="D49" s="237"/>
      <c r="E49" s="237"/>
    </row>
    <row r="50" spans="1:5" ht="12.75" customHeight="1">
      <c r="A50" s="32" t="s">
        <v>43</v>
      </c>
      <c r="D50" s="237"/>
      <c r="E50" s="237"/>
    </row>
    <row r="51" spans="1:5" ht="13.5" customHeight="1">
      <c r="A51" s="32" t="s">
        <v>44</v>
      </c>
      <c r="D51" s="237"/>
      <c r="E51" s="237"/>
    </row>
    <row r="52" spans="1:5" ht="12.75" customHeight="1">
      <c r="A52" s="32" t="s">
        <v>45</v>
      </c>
      <c r="D52" s="237"/>
      <c r="E52" s="237"/>
    </row>
    <row r="53" spans="1:5" ht="12.75" customHeight="1">
      <c r="A53" s="32" t="s">
        <v>46</v>
      </c>
      <c r="D53" s="237"/>
      <c r="E53" s="237"/>
    </row>
    <row r="54" spans="1:5" ht="12.75" customHeight="1">
      <c r="A54" s="32" t="s">
        <v>131</v>
      </c>
      <c r="D54" s="237"/>
      <c r="E54" s="237"/>
    </row>
    <row r="55" spans="1:5" ht="12.75" customHeight="1">
      <c r="A55" s="32" t="s">
        <v>132</v>
      </c>
      <c r="D55" s="237"/>
      <c r="E55" s="237"/>
    </row>
    <row r="56" spans="1:5" ht="12.75" customHeight="1">
      <c r="A56" s="32" t="s">
        <v>133</v>
      </c>
      <c r="D56" s="237"/>
      <c r="E56" s="237"/>
    </row>
    <row r="57" spans="1:5" ht="12.75" customHeight="1">
      <c r="A57" s="32" t="s">
        <v>134</v>
      </c>
      <c r="D57" s="237"/>
      <c r="E57" s="237"/>
    </row>
    <row r="58" spans="1:5" ht="12.75" customHeight="1">
      <c r="A58" s="32" t="s">
        <v>135</v>
      </c>
      <c r="D58" s="237"/>
      <c r="E58" s="237"/>
    </row>
    <row r="59" spans="1:5" ht="12.75" customHeight="1">
      <c r="A59" s="32" t="s">
        <v>136</v>
      </c>
      <c r="D59" s="237"/>
      <c r="E59" s="237"/>
    </row>
    <row r="60" spans="1:5" ht="12.75" customHeight="1">
      <c r="A60" s="32" t="s">
        <v>137</v>
      </c>
      <c r="D60" s="237"/>
      <c r="E60" s="237"/>
    </row>
    <row r="61" spans="1:5" ht="12.75" customHeight="1">
      <c r="A61" s="32" t="s">
        <v>138</v>
      </c>
      <c r="D61" s="237"/>
      <c r="E61" s="237"/>
    </row>
    <row r="62" spans="1:5" ht="12.75" customHeight="1">
      <c r="A62" s="32" t="s">
        <v>139</v>
      </c>
      <c r="D62" s="237"/>
      <c r="E62" s="237"/>
    </row>
    <row r="63" spans="1:5" ht="12.75" customHeight="1">
      <c r="A63" s="32" t="s">
        <v>140</v>
      </c>
      <c r="D63" s="237"/>
      <c r="E63" s="237"/>
    </row>
    <row r="64" spans="1:5" ht="12.75" customHeight="1">
      <c r="A64" s="32" t="s">
        <v>141</v>
      </c>
      <c r="D64" s="237"/>
      <c r="E64" s="237"/>
    </row>
    <row r="65" spans="1:5" ht="12.75" customHeight="1">
      <c r="A65" s="32" t="s">
        <v>142</v>
      </c>
      <c r="D65" s="237"/>
      <c r="E65" s="237"/>
    </row>
    <row r="66" spans="1:5" ht="12.75" customHeight="1">
      <c r="A66" s="32" t="s">
        <v>143</v>
      </c>
      <c r="D66" s="237"/>
      <c r="E66" s="237"/>
    </row>
    <row r="67" spans="1:5" ht="12.75" customHeight="1">
      <c r="A67" s="32" t="s">
        <v>51</v>
      </c>
      <c r="D67" s="237"/>
      <c r="E67" s="237"/>
    </row>
    <row r="68" spans="1:5" ht="12.75" customHeight="1">
      <c r="A68" s="32" t="s">
        <v>52</v>
      </c>
      <c r="D68" s="237"/>
      <c r="E68" s="237"/>
    </row>
    <row r="69" spans="1:5" ht="12.75" customHeight="1">
      <c r="A69" s="32" t="s">
        <v>53</v>
      </c>
      <c r="D69" s="237"/>
      <c r="E69" s="237"/>
    </row>
    <row r="70" spans="1:5" ht="12.75" customHeight="1">
      <c r="A70" s="32" t="s">
        <v>54</v>
      </c>
      <c r="D70" s="237"/>
      <c r="E70" s="237"/>
    </row>
    <row r="71" spans="1:5" ht="12.75" customHeight="1">
      <c r="A71" s="32" t="s">
        <v>55</v>
      </c>
      <c r="D71" s="237"/>
      <c r="E71" s="237"/>
    </row>
    <row r="72" spans="1:5" ht="12.75" customHeight="1">
      <c r="A72" s="32" t="s">
        <v>56</v>
      </c>
      <c r="D72" s="237"/>
      <c r="E72" s="237"/>
    </row>
    <row r="73" spans="1:5" ht="12.75" customHeight="1">
      <c r="A73" s="32" t="s">
        <v>57</v>
      </c>
      <c r="D73" s="237"/>
      <c r="E73" s="237"/>
    </row>
    <row r="74" spans="1:5" ht="12.75" customHeight="1">
      <c r="A74" s="32" t="s">
        <v>58</v>
      </c>
      <c r="D74" s="237"/>
      <c r="E74" s="237"/>
    </row>
    <row r="75" spans="1:5" ht="12.75" customHeight="1">
      <c r="A75" s="32" t="s">
        <v>59</v>
      </c>
      <c r="D75" s="237"/>
      <c r="E75" s="237"/>
    </row>
    <row r="76" spans="1:5" ht="12.75" customHeight="1">
      <c r="A76" s="32" t="s">
        <v>60</v>
      </c>
      <c r="D76" s="237"/>
      <c r="E76" s="237"/>
    </row>
    <row r="77" spans="1:5" ht="12.75" customHeight="1">
      <c r="A77" s="32" t="s">
        <v>61</v>
      </c>
      <c r="D77" s="237"/>
      <c r="E77" s="237"/>
    </row>
    <row r="78" spans="1:5" ht="12.75" customHeight="1">
      <c r="A78" s="32" t="s">
        <v>62</v>
      </c>
      <c r="D78" s="237"/>
      <c r="E78" s="237"/>
    </row>
    <row r="79" spans="1:5" ht="12.75" customHeight="1">
      <c r="A79" s="32" t="s">
        <v>63</v>
      </c>
      <c r="D79" s="237"/>
      <c r="E79" s="237"/>
    </row>
    <row r="80" spans="1:5" ht="12.75" customHeight="1">
      <c r="A80" s="32" t="s">
        <v>64</v>
      </c>
      <c r="D80" s="237"/>
      <c r="E80" s="237"/>
    </row>
    <row r="81" spans="1:5" ht="12.75" customHeight="1">
      <c r="A81" s="32" t="s">
        <v>65</v>
      </c>
      <c r="D81" s="237"/>
      <c r="E81" s="237"/>
    </row>
    <row r="82" spans="1:5" ht="12.75" customHeight="1">
      <c r="A82" s="32" t="s">
        <v>66</v>
      </c>
      <c r="D82" s="237"/>
      <c r="E82" s="237"/>
    </row>
    <row r="83" spans="1:5" ht="12.75" customHeight="1">
      <c r="A83" s="32" t="s">
        <v>67</v>
      </c>
      <c r="D83" s="237"/>
      <c r="E83" s="237"/>
    </row>
    <row r="84" spans="1:5" ht="12.75" customHeight="1">
      <c r="A84" s="32" t="s">
        <v>68</v>
      </c>
      <c r="D84" s="237"/>
      <c r="E84" s="237"/>
    </row>
    <row r="85" spans="1:5" ht="12.75" customHeight="1">
      <c r="A85" s="32" t="s">
        <v>69</v>
      </c>
      <c r="D85" s="237"/>
      <c r="E85" s="237"/>
    </row>
    <row r="86" spans="1:5" ht="12.75" customHeight="1">
      <c r="A86" s="32" t="s">
        <v>35</v>
      </c>
      <c r="D86" s="237"/>
      <c r="E86" s="237"/>
    </row>
    <row r="87" spans="1:5" ht="12.75" customHeight="1">
      <c r="A87" s="32" t="s">
        <v>70</v>
      </c>
      <c r="D87" s="237"/>
      <c r="E87" s="237"/>
    </row>
    <row r="88" spans="1:5" ht="12.75" customHeight="1">
      <c r="A88" s="32" t="s">
        <v>71</v>
      </c>
      <c r="D88" s="237"/>
      <c r="E88" s="237"/>
    </row>
    <row r="89" spans="1:5" ht="12.75" customHeight="1">
      <c r="A89" s="32" t="s">
        <v>72</v>
      </c>
      <c r="D89" s="237"/>
      <c r="E89" s="237"/>
    </row>
    <row r="90" spans="1:5" ht="12.75" customHeight="1">
      <c r="A90" s="32" t="s">
        <v>73</v>
      </c>
      <c r="D90" s="237"/>
      <c r="E90" s="237"/>
    </row>
    <row r="91" spans="1:5" ht="12.75" customHeight="1">
      <c r="D91" s="237"/>
      <c r="E91" s="237"/>
    </row>
    <row r="92" spans="1:5" ht="12.75" customHeight="1">
      <c r="D92" s="237"/>
      <c r="E92" s="237"/>
    </row>
    <row r="93" spans="1:5" ht="12.75" customHeight="1">
      <c r="D93" s="237"/>
      <c r="E93" s="237"/>
    </row>
  </sheetData>
  <protectedRanges>
    <protectedRange sqref="F27:K27" name="Range1"/>
  </protectedRanges>
  <mergeCells count="172">
    <mergeCell ref="P23:V25"/>
    <mergeCell ref="D86:E86"/>
    <mergeCell ref="D68:E68"/>
    <mergeCell ref="D69:E69"/>
    <mergeCell ref="D63:E63"/>
    <mergeCell ref="D64:E64"/>
    <mergeCell ref="D65:E65"/>
    <mergeCell ref="D78:E78"/>
    <mergeCell ref="D85:E85"/>
    <mergeCell ref="D70:E70"/>
    <mergeCell ref="D84:E84"/>
    <mergeCell ref="D74:E74"/>
    <mergeCell ref="D73:E73"/>
    <mergeCell ref="D58:E58"/>
    <mergeCell ref="D75:E75"/>
    <mergeCell ref="D62:E62"/>
    <mergeCell ref="D66:E66"/>
    <mergeCell ref="D67:E67"/>
    <mergeCell ref="D71:E71"/>
    <mergeCell ref="D72:E72"/>
    <mergeCell ref="D43:E43"/>
    <mergeCell ref="D44:E44"/>
    <mergeCell ref="D55:E55"/>
    <mergeCell ref="D56:E56"/>
    <mergeCell ref="D93:E93"/>
    <mergeCell ref="D87:E87"/>
    <mergeCell ref="D88:E88"/>
    <mergeCell ref="D89:E89"/>
    <mergeCell ref="D90:E90"/>
    <mergeCell ref="D91:E91"/>
    <mergeCell ref="D92:E92"/>
    <mergeCell ref="D77:E77"/>
    <mergeCell ref="D76:E76"/>
    <mergeCell ref="D81:E81"/>
    <mergeCell ref="D82:E82"/>
    <mergeCell ref="D79:E79"/>
    <mergeCell ref="D80:E80"/>
    <mergeCell ref="D83:E83"/>
    <mergeCell ref="D57:E57"/>
    <mergeCell ref="D48:E48"/>
    <mergeCell ref="D61:E61"/>
    <mergeCell ref="D45:E45"/>
    <mergeCell ref="D46:E46"/>
    <mergeCell ref="D47:E47"/>
    <mergeCell ref="D53:E53"/>
    <mergeCell ref="D52:E52"/>
    <mergeCell ref="D59:E59"/>
    <mergeCell ref="D60:E60"/>
    <mergeCell ref="L31:M31"/>
    <mergeCell ref="L34:M34"/>
    <mergeCell ref="L35:M35"/>
    <mergeCell ref="L27:M27"/>
    <mergeCell ref="L28:M28"/>
    <mergeCell ref="L24:M24"/>
    <mergeCell ref="L36:M36"/>
    <mergeCell ref="D49:E49"/>
    <mergeCell ref="D54:E54"/>
    <mergeCell ref="D50:E50"/>
    <mergeCell ref="D51:E51"/>
    <mergeCell ref="D37:F37"/>
    <mergeCell ref="D32:E32"/>
    <mergeCell ref="A10:C10"/>
    <mergeCell ref="A13:C13"/>
    <mergeCell ref="A25:C25"/>
    <mergeCell ref="A26:C26"/>
    <mergeCell ref="A23:C23"/>
    <mergeCell ref="A24:C24"/>
    <mergeCell ref="A20:C20"/>
    <mergeCell ref="A21:C21"/>
    <mergeCell ref="A19:C19"/>
    <mergeCell ref="A22:C22"/>
    <mergeCell ref="A16:C16"/>
    <mergeCell ref="A17:C17"/>
    <mergeCell ref="A18:C18"/>
    <mergeCell ref="A15:C15"/>
    <mergeCell ref="D21:E21"/>
    <mergeCell ref="D13:E13"/>
    <mergeCell ref="D11:E11"/>
    <mergeCell ref="D19:E19"/>
    <mergeCell ref="D15:E15"/>
    <mergeCell ref="D16:E16"/>
    <mergeCell ref="D17:E17"/>
    <mergeCell ref="L25:M25"/>
    <mergeCell ref="L32:M32"/>
    <mergeCell ref="L30:M30"/>
    <mergeCell ref="L29:M29"/>
    <mergeCell ref="L26:M26"/>
    <mergeCell ref="D26:E26"/>
    <mergeCell ref="D31:E31"/>
    <mergeCell ref="L22:M22"/>
    <mergeCell ref="D20:E20"/>
    <mergeCell ref="L15:M15"/>
    <mergeCell ref="L16:M16"/>
    <mergeCell ref="L20:M20"/>
    <mergeCell ref="L18:M18"/>
    <mergeCell ref="L19:M19"/>
    <mergeCell ref="L21:M21"/>
    <mergeCell ref="D28:E28"/>
    <mergeCell ref="D29:E29"/>
    <mergeCell ref="A27:C27"/>
    <mergeCell ref="A28:C28"/>
    <mergeCell ref="D30:E30"/>
    <mergeCell ref="A37:C37"/>
    <mergeCell ref="B34:C34"/>
    <mergeCell ref="B36:C36"/>
    <mergeCell ref="A32:C32"/>
    <mergeCell ref="D27:E27"/>
    <mergeCell ref="F35:K35"/>
    <mergeCell ref="D33:E33"/>
    <mergeCell ref="D34:E36"/>
    <mergeCell ref="F36:K36"/>
    <mergeCell ref="F34:K34"/>
    <mergeCell ref="A33:C33"/>
    <mergeCell ref="A29:C29"/>
    <mergeCell ref="B35:C35"/>
    <mergeCell ref="A1:J1"/>
    <mergeCell ref="D14:E14"/>
    <mergeCell ref="A2:N2"/>
    <mergeCell ref="A4:C4"/>
    <mergeCell ref="D8:H8"/>
    <mergeCell ref="L14:M14"/>
    <mergeCell ref="A11:C11"/>
    <mergeCell ref="A12:C12"/>
    <mergeCell ref="A14:C14"/>
    <mergeCell ref="D6:H6"/>
    <mergeCell ref="L5:N5"/>
    <mergeCell ref="I8:N8"/>
    <mergeCell ref="D7:H7"/>
    <mergeCell ref="L12:M12"/>
    <mergeCell ref="I9:N9"/>
    <mergeCell ref="D12:E12"/>
    <mergeCell ref="D10:H10"/>
    <mergeCell ref="D9:H9"/>
    <mergeCell ref="H3:I3"/>
    <mergeCell ref="A8:C8"/>
    <mergeCell ref="A9:C9"/>
    <mergeCell ref="A7:C7"/>
    <mergeCell ref="I10:N10"/>
    <mergeCell ref="L13:M13"/>
    <mergeCell ref="A6:C6"/>
    <mergeCell ref="A3:B3"/>
    <mergeCell ref="C3:D3"/>
    <mergeCell ref="D4:N4"/>
    <mergeCell ref="D5:E5"/>
    <mergeCell ref="F5:G5"/>
    <mergeCell ref="J3:K3"/>
    <mergeCell ref="A5:C5"/>
    <mergeCell ref="E3:G3"/>
    <mergeCell ref="P21:V22"/>
    <mergeCell ref="P30:T30"/>
    <mergeCell ref="J37:K37"/>
    <mergeCell ref="H37:I37"/>
    <mergeCell ref="P2:T2"/>
    <mergeCell ref="P11:T11"/>
    <mergeCell ref="P3:T3"/>
    <mergeCell ref="P13:T13"/>
    <mergeCell ref="P9:T9"/>
    <mergeCell ref="P10:U10"/>
    <mergeCell ref="P8:U8"/>
    <mergeCell ref="P7:T7"/>
    <mergeCell ref="L3:N3"/>
    <mergeCell ref="P12:U12"/>
    <mergeCell ref="L17:M17"/>
    <mergeCell ref="P4:U4"/>
    <mergeCell ref="P5:T5"/>
    <mergeCell ref="P6:U6"/>
    <mergeCell ref="P14:U14"/>
    <mergeCell ref="I6:N6"/>
    <mergeCell ref="I7:N7"/>
    <mergeCell ref="L37:M37"/>
    <mergeCell ref="L23:M23"/>
    <mergeCell ref="L33:M33"/>
  </mergeCells>
  <phoneticPr fontId="0" type="noConversion"/>
  <conditionalFormatting sqref="C3:D3">
    <cfRule type="expression" dxfId="178" priority="27" stopIfTrue="1">
      <formula>ISBLANK($C$3)</formula>
    </cfRule>
  </conditionalFormatting>
  <conditionalFormatting sqref="D4">
    <cfRule type="expression" dxfId="177" priority="30" stopIfTrue="1">
      <formula>ISBLANK($D$4)</formula>
    </cfRule>
  </conditionalFormatting>
  <conditionalFormatting sqref="D5">
    <cfRule type="expression" dxfId="176" priority="31" stopIfTrue="1">
      <formula>ISBLANK($D$5)</formula>
    </cfRule>
  </conditionalFormatting>
  <conditionalFormatting sqref="D37:F37">
    <cfRule type="expression" dxfId="175" priority="25" stopIfTrue="1">
      <formula>ISBLANK($D$37)</formula>
    </cfRule>
  </conditionalFormatting>
  <conditionalFormatting sqref="D6:H6">
    <cfRule type="expression" dxfId="174" priority="33" stopIfTrue="1">
      <formula>ISBLANK($D$6)</formula>
    </cfRule>
  </conditionalFormatting>
  <conditionalFormatting sqref="D7:H7">
    <cfRule type="expression" dxfId="173" priority="34" stopIfTrue="1">
      <formula>ISBLANK($D$7)</formula>
    </cfRule>
  </conditionalFormatting>
  <conditionalFormatting sqref="D10:H10">
    <cfRule type="expression" dxfId="172" priority="35" stopIfTrue="1">
      <formula>ISBLANK($D$10)</formula>
    </cfRule>
  </conditionalFormatting>
  <conditionalFormatting sqref="F12:K12">
    <cfRule type="expression" dxfId="171" priority="9" stopIfTrue="1">
      <formula>AND(F$33&gt;0,ISBLANK(F$12))</formula>
    </cfRule>
  </conditionalFormatting>
  <conditionalFormatting sqref="F13:K13">
    <cfRule type="expression" dxfId="170" priority="8" stopIfTrue="1">
      <formula>AND(F$33&gt;0,ISBLANK(F$13))</formula>
    </cfRule>
  </conditionalFormatting>
  <conditionalFormatting sqref="F15:K15 F19:K20 F32:K32">
    <cfRule type="cellIs" dxfId="169" priority="23" stopIfTrue="1" operator="greaterThanOrEqual">
      <formula>75</formula>
    </cfRule>
  </conditionalFormatting>
  <conditionalFormatting sqref="F22:K25">
    <cfRule type="expression" dxfId="168" priority="4" stopIfTrue="1">
      <formula>AND(F$26&gt;F$27,F22&gt;=75)</formula>
    </cfRule>
    <cfRule type="expression" dxfId="167" priority="5" stopIfTrue="1">
      <formula>F$26&gt;F$27</formula>
    </cfRule>
    <cfRule type="cellIs" dxfId="166" priority="6" stopIfTrue="1" operator="greaterThanOrEqual">
      <formula>75</formula>
    </cfRule>
  </conditionalFormatting>
  <conditionalFormatting sqref="F28:K28">
    <cfRule type="expression" dxfId="165" priority="7" stopIfTrue="1">
      <formula>F$26&gt;F$27</formula>
    </cfRule>
  </conditionalFormatting>
  <conditionalFormatting sqref="F30:K30">
    <cfRule type="cellIs" dxfId="164" priority="24" stopIfTrue="1" operator="greaterThanOrEqual">
      <formula>25</formula>
    </cfRule>
  </conditionalFormatting>
  <conditionalFormatting sqref="F31:K31">
    <cfRule type="cellIs" dxfId="163" priority="38" stopIfTrue="1" operator="greaterThanOrEqual">
      <formula>75</formula>
    </cfRule>
  </conditionalFormatting>
  <conditionalFormatting sqref="F14:N14">
    <cfRule type="expression" dxfId="162" priority="75" stopIfTrue="1">
      <formula>OR($H$5="Yes")</formula>
    </cfRule>
  </conditionalFormatting>
  <conditionalFormatting sqref="H5">
    <cfRule type="expression" dxfId="161" priority="37" stopIfTrue="1">
      <formula>ISBLANK($H$5)</formula>
    </cfRule>
  </conditionalFormatting>
  <conditionalFormatting sqref="H3:I3">
    <cfRule type="expression" dxfId="160" priority="28" stopIfTrue="1">
      <formula>ISBLANK($H$3)</formula>
    </cfRule>
  </conditionalFormatting>
  <conditionalFormatting sqref="H37:I37">
    <cfRule type="expression" dxfId="159" priority="26" stopIfTrue="1">
      <formula>ISBLANK($H$37)</formula>
    </cfRule>
  </conditionalFormatting>
  <conditionalFormatting sqref="J5">
    <cfRule type="expression" dxfId="158" priority="36" stopIfTrue="1">
      <formula>ISBLANK($J$5)</formula>
    </cfRule>
  </conditionalFormatting>
  <conditionalFormatting sqref="L3:N3">
    <cfRule type="expression" dxfId="157" priority="29" stopIfTrue="1">
      <formula>ISBLANK($L$3)</formula>
    </cfRule>
  </conditionalFormatting>
  <conditionalFormatting sqref="L5:N5">
    <cfRule type="expression" dxfId="156" priority="32" stopIfTrue="1">
      <formula>ISBLANK($L$5)</formula>
    </cfRule>
  </conditionalFormatting>
  <conditionalFormatting sqref="P6">
    <cfRule type="expression" dxfId="155" priority="19" stopIfTrue="1">
      <formula>AND($G$33&gt;0,ISBLANK($G$13))</formula>
    </cfRule>
  </conditionalFormatting>
  <conditionalFormatting sqref="P8">
    <cfRule type="expression" dxfId="154" priority="17" stopIfTrue="1">
      <formula>AND($H$33&gt;0,ISBLANK($H$13))</formula>
    </cfRule>
  </conditionalFormatting>
  <conditionalFormatting sqref="P10">
    <cfRule type="expression" dxfId="153" priority="15" stopIfTrue="1">
      <formula>AND($I$33&gt;0,ISBLANK($I$13))</formula>
    </cfRule>
  </conditionalFormatting>
  <conditionalFormatting sqref="P12">
    <cfRule type="expression" dxfId="152" priority="13" stopIfTrue="1">
      <formula>AND($J$33&gt;0,ISBLANK($J$13))</formula>
    </cfRule>
  </conditionalFormatting>
  <conditionalFormatting sqref="P14">
    <cfRule type="expression" dxfId="151" priority="11" stopIfTrue="1">
      <formula>AND($K$33&gt;0,ISBLANK($K$13))</formula>
    </cfRule>
  </conditionalFormatting>
  <conditionalFormatting sqref="P21">
    <cfRule type="expression" dxfId="150" priority="3" stopIfTrue="1">
      <formula>$B$45=TRUE</formula>
    </cfRule>
  </conditionalFormatting>
  <conditionalFormatting sqref="P23">
    <cfRule type="expression" dxfId="149" priority="1" stopIfTrue="1">
      <formula>$B$46=TRUE</formula>
    </cfRule>
  </conditionalFormatting>
  <conditionalFormatting sqref="P3:T3">
    <cfRule type="expression" dxfId="148" priority="20" stopIfTrue="1">
      <formula>AND($F$33&gt;0,ISBLANK($F$12))</formula>
    </cfRule>
  </conditionalFormatting>
  <conditionalFormatting sqref="P4:T4">
    <cfRule type="expression" dxfId="147" priority="21" stopIfTrue="1">
      <formula>AND($F$33&gt;0,ISBLANK($F$13))</formula>
    </cfRule>
  </conditionalFormatting>
  <conditionalFormatting sqref="P5:T5">
    <cfRule type="expression" dxfId="146" priority="18" stopIfTrue="1">
      <formula>AND($G$33&gt;0,ISBLANK($G$12))</formula>
    </cfRule>
  </conditionalFormatting>
  <conditionalFormatting sqref="P7:T7">
    <cfRule type="expression" dxfId="145" priority="16" stopIfTrue="1">
      <formula>AND($H$33&gt;0,ISBLANK($H$12))</formula>
    </cfRule>
  </conditionalFormatting>
  <conditionalFormatting sqref="P9:T9">
    <cfRule type="expression" dxfId="144" priority="14" stopIfTrue="1">
      <formula>AND($I$33&gt;0,ISBLANK($I$12))</formula>
    </cfRule>
  </conditionalFormatting>
  <conditionalFormatting sqref="P11:T11">
    <cfRule type="expression" dxfId="143" priority="12" stopIfTrue="1">
      <formula>AND($J$33&gt;0,ISBLANK($J$12))</formula>
    </cfRule>
  </conditionalFormatting>
  <conditionalFormatting sqref="P13:T13">
    <cfRule type="expression" dxfId="142" priority="10" stopIfTrue="1">
      <formula>AND($K$33&gt;0,ISBLANK($K$12))</formula>
    </cfRule>
  </conditionalFormatting>
  <conditionalFormatting sqref="P30:T30">
    <cfRule type="expression" dxfId="141" priority="2" stopIfTrue="1">
      <formula>OR(F30&gt;75, G30&gt;75, H30&gt;75, I30&gt;75, J30&gt;75, K30&gt;75)</formula>
    </cfRule>
  </conditionalFormatting>
  <conditionalFormatting sqref="Q17">
    <cfRule type="cellIs" dxfId="140" priority="74" stopIfTrue="1" operator="equal">
      <formula>"Yes"</formula>
    </cfRule>
  </conditionalFormatting>
  <conditionalFormatting sqref="V32">
    <cfRule type="expression" dxfId="139" priority="22" stopIfTrue="1">
      <formula>AND(NOT(ISBLANK($K$13)),$K$13&lt;&gt;$F$5,$K$13&lt;&gt;$G$5,$K$13&lt;&gt;$H$5,$K$13&lt;&gt;$D$5)</formula>
    </cfRule>
  </conditionalFormatting>
  <dataValidations count="4">
    <dataValidation type="date" operator="greaterThan" allowBlank="1" showInputMessage="1" showErrorMessage="1" sqref="C3:D3" xr:uid="{3A8C0863-A400-4F8E-850F-F6D97F11F64F}">
      <formula1>38353</formula1>
    </dataValidation>
    <dataValidation type="date" operator="greaterThan" allowBlank="1" showInputMessage="1" showErrorMessage="1" errorTitle="Date Validation" error="Please enter a valid date in the following format: MM/DD/YYYY" sqref="F12:K12" xr:uid="{986E453B-4AD1-4E33-A3F6-7B8681FBF74F}">
      <formula1>38353</formula1>
    </dataValidation>
    <dataValidation type="decimal" operator="greaterThanOrEqual" allowBlank="1" showInputMessage="1" showErrorMessage="1" errorTitle="Number Validation" error="Please enter a valid number greater than or equal to zero." sqref="F14:K17 F29:K31 F19:K25" xr:uid="{48C26408-4CC1-4BC0-B372-91E5B249519C}">
      <formula1>0</formula1>
    </dataValidation>
    <dataValidation type="decimal" operator="lessThanOrEqual" allowBlank="1" showInputMessage="1" showErrorMessage="1" errorTitle="Number Validation" error="Please enter a valid number." sqref="L34:M36" xr:uid="{E73EBDDA-0E6D-4648-BFD7-00B7589809A2}">
      <formula1>100000</formula1>
    </dataValidation>
  </dataValidations>
  <pageMargins left="0.4" right="0.4" top="0.4" bottom="0" header="0" footer="0"/>
  <pageSetup scale="94"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CC60-0D2B-4396-9FA4-224D642067BD}">
  <sheetPr codeName="Sheet6">
    <pageSetUpPr fitToPage="1"/>
  </sheetPr>
  <dimension ref="A1:V93"/>
  <sheetViews>
    <sheetView showZeros="0" topLeftCell="A4" workbookViewId="0">
      <selection activeCell="F27" sqref="F27"/>
    </sheetView>
  </sheetViews>
  <sheetFormatPr defaultColWidth="9.140625" defaultRowHeight="12.75"/>
  <cols>
    <col min="1" max="1" width="5" customWidth="1"/>
    <col min="2" max="2" width="3.140625" customWidth="1"/>
    <col min="3" max="3" width="2.42578125" customWidth="1"/>
    <col min="4" max="4" width="10" customWidth="1"/>
    <col min="5" max="5" width="8.140625" customWidth="1"/>
    <col min="6" max="8" width="10.7109375" customWidth="1"/>
    <col min="9" max="11" width="9.7109375" customWidth="1"/>
    <col min="12" max="12" width="5.140625" customWidth="1"/>
    <col min="13" max="13" width="6.85546875" customWidth="1"/>
    <col min="14" max="14" width="3" style="3" customWidth="1"/>
    <col min="15" max="15" width="2.42578125" customWidth="1"/>
  </cols>
  <sheetData>
    <row r="1" spans="1:22" ht="12" customHeight="1" thickBot="1">
      <c r="A1" s="496" t="str">
        <f>"UCSF:  CONTINENTAL US TRAVEL EXPENSE VOUCHER  U85-2-ConUS  ("&amp;'TEV Guidelines &amp; Compliance'!B1&amp;")"</f>
        <v>UCSF:  CONTINENTAL US TRAVEL EXPENSE VOUCHER  U85-2-ConUS  (R07/2012)</v>
      </c>
      <c r="B1" s="497"/>
      <c r="C1" s="497"/>
      <c r="D1" s="497"/>
      <c r="E1" s="497"/>
      <c r="F1" s="497"/>
      <c r="G1" s="497"/>
      <c r="H1" s="497"/>
      <c r="I1" s="497"/>
      <c r="J1" s="497"/>
      <c r="K1" s="138" t="s">
        <v>160</v>
      </c>
      <c r="L1" s="138">
        <v>3</v>
      </c>
      <c r="M1" s="144" t="s">
        <v>161</v>
      </c>
      <c r="N1" s="139">
        <f>'TEV - 1'!N2</f>
        <v>1</v>
      </c>
      <c r="T1" s="33"/>
    </row>
    <row r="2" spans="1:22" ht="20.25" customHeight="1" thickBot="1">
      <c r="A2" s="458" t="s">
        <v>230</v>
      </c>
      <c r="B2" s="459"/>
      <c r="C2" s="459"/>
      <c r="D2" s="459"/>
      <c r="E2" s="459"/>
      <c r="F2" s="459"/>
      <c r="G2" s="459"/>
      <c r="H2" s="459"/>
      <c r="I2" s="459"/>
      <c r="J2" s="459"/>
      <c r="K2" s="459"/>
      <c r="L2" s="459"/>
      <c r="M2" s="459"/>
      <c r="N2" s="460"/>
      <c r="P2" s="383" t="s">
        <v>156</v>
      </c>
      <c r="Q2" s="383"/>
      <c r="R2" s="383"/>
      <c r="S2" s="383"/>
      <c r="T2" s="383"/>
    </row>
    <row r="3" spans="1:22" ht="18" customHeight="1">
      <c r="A3" s="498" t="s">
        <v>145</v>
      </c>
      <c r="B3" s="499"/>
      <c r="C3" s="444">
        <f ca="1">'TEV - 1'!C4</f>
        <v>45847</v>
      </c>
      <c r="D3" s="445"/>
      <c r="E3" s="454" t="s">
        <v>123</v>
      </c>
      <c r="F3" s="455"/>
      <c r="G3" s="456"/>
      <c r="H3" s="474">
        <f>'TEV - 1'!H4</f>
        <v>0</v>
      </c>
      <c r="I3" s="475"/>
      <c r="J3" s="208" t="s">
        <v>112</v>
      </c>
      <c r="K3" s="208"/>
      <c r="L3" s="431">
        <f>'TEV - 1'!L4</f>
        <v>0</v>
      </c>
      <c r="M3" s="432"/>
      <c r="N3" s="433"/>
      <c r="P3" s="217" t="s">
        <v>76</v>
      </c>
      <c r="Q3" s="217"/>
      <c r="R3" s="217"/>
      <c r="S3" s="217"/>
      <c r="T3" s="217"/>
      <c r="U3" s="29"/>
    </row>
    <row r="4" spans="1:22" ht="36" customHeight="1">
      <c r="A4" s="461" t="s">
        <v>98</v>
      </c>
      <c r="B4" s="462"/>
      <c r="C4" s="463"/>
      <c r="D4" s="446">
        <f>'TEV - 1'!D5</f>
        <v>0</v>
      </c>
      <c r="E4" s="447"/>
      <c r="F4" s="447"/>
      <c r="G4" s="447"/>
      <c r="H4" s="447"/>
      <c r="I4" s="447"/>
      <c r="J4" s="447"/>
      <c r="K4" s="447"/>
      <c r="L4" s="447"/>
      <c r="M4" s="447"/>
      <c r="N4" s="448"/>
      <c r="P4" s="217" t="s">
        <v>14</v>
      </c>
      <c r="Q4" s="217"/>
      <c r="R4" s="217"/>
      <c r="S4" s="217"/>
      <c r="T4" s="217"/>
      <c r="U4" s="217"/>
    </row>
    <row r="5" spans="1:22" ht="18" customHeight="1" thickBot="1">
      <c r="A5" s="451" t="s">
        <v>97</v>
      </c>
      <c r="B5" s="452"/>
      <c r="C5" s="453"/>
      <c r="D5" s="449">
        <f>'TEV - 1'!D6</f>
        <v>0</v>
      </c>
      <c r="E5" s="450"/>
      <c r="F5" s="385" t="s">
        <v>200</v>
      </c>
      <c r="G5" s="386"/>
      <c r="H5" s="112">
        <f>'TEV - 1'!H6</f>
        <v>0</v>
      </c>
      <c r="I5" s="143" t="s">
        <v>5</v>
      </c>
      <c r="J5" s="113" t="str">
        <f>'TEV - 1'!J6</f>
        <v>&gt;= 24 hrs</v>
      </c>
      <c r="K5" s="65" t="s">
        <v>4</v>
      </c>
      <c r="L5" s="466">
        <f>'TEV - 1'!L6</f>
        <v>0</v>
      </c>
      <c r="M5" s="467"/>
      <c r="N5" s="468"/>
      <c r="P5" s="217" t="s">
        <v>150</v>
      </c>
      <c r="Q5" s="217"/>
      <c r="R5" s="217"/>
      <c r="S5" s="217"/>
      <c r="T5" s="217"/>
    </row>
    <row r="6" spans="1:22">
      <c r="A6" s="440" t="s">
        <v>162</v>
      </c>
      <c r="B6" s="441"/>
      <c r="C6" s="441"/>
      <c r="D6" s="464">
        <f>'TEV - 1'!D7</f>
        <v>0</v>
      </c>
      <c r="E6" s="465"/>
      <c r="F6" s="465"/>
      <c r="G6" s="465"/>
      <c r="H6" s="465"/>
      <c r="I6" s="434" t="s">
        <v>124</v>
      </c>
      <c r="J6" s="435"/>
      <c r="K6" s="435"/>
      <c r="L6" s="435"/>
      <c r="M6" s="435"/>
      <c r="N6" s="436"/>
      <c r="O6" s="30"/>
      <c r="P6" s="217" t="s">
        <v>15</v>
      </c>
      <c r="Q6" s="217"/>
      <c r="R6" s="217"/>
      <c r="S6" s="217"/>
      <c r="T6" s="217"/>
      <c r="U6" s="217"/>
    </row>
    <row r="7" spans="1:22" ht="12" customHeight="1">
      <c r="A7" s="478" t="s">
        <v>163</v>
      </c>
      <c r="B7" s="479"/>
      <c r="C7" s="479"/>
      <c r="D7" s="469">
        <f>'TEV - 1'!D8</f>
        <v>0</v>
      </c>
      <c r="E7" s="470"/>
      <c r="F7" s="470"/>
      <c r="G7" s="470"/>
      <c r="H7" s="470"/>
      <c r="I7" s="437">
        <f>'TEV - 1'!I8</f>
        <v>0</v>
      </c>
      <c r="J7" s="438"/>
      <c r="K7" s="438"/>
      <c r="L7" s="438"/>
      <c r="M7" s="438"/>
      <c r="N7" s="439"/>
      <c r="P7" s="217" t="s">
        <v>151</v>
      </c>
      <c r="Q7" s="217"/>
      <c r="R7" s="217"/>
      <c r="S7" s="217"/>
      <c r="T7" s="217"/>
    </row>
    <row r="8" spans="1:22" ht="12" customHeight="1">
      <c r="A8" s="476" t="s">
        <v>164</v>
      </c>
      <c r="B8" s="477"/>
      <c r="C8" s="477"/>
      <c r="D8" s="437">
        <f>'TEV - 1'!D9</f>
        <v>0</v>
      </c>
      <c r="E8" s="438"/>
      <c r="F8" s="438"/>
      <c r="G8" s="438"/>
      <c r="H8" s="438"/>
      <c r="I8" s="437">
        <f>'TEV - 1'!I9</f>
        <v>0</v>
      </c>
      <c r="J8" s="438"/>
      <c r="K8" s="438"/>
      <c r="L8" s="438"/>
      <c r="M8" s="438"/>
      <c r="N8" s="439"/>
      <c r="P8" s="217" t="s">
        <v>16</v>
      </c>
      <c r="Q8" s="217"/>
      <c r="R8" s="217"/>
      <c r="S8" s="217"/>
      <c r="T8" s="217"/>
      <c r="U8" s="217"/>
    </row>
    <row r="9" spans="1:22" ht="12" customHeight="1">
      <c r="A9" s="476" t="s">
        <v>122</v>
      </c>
      <c r="B9" s="477"/>
      <c r="C9" s="477"/>
      <c r="D9" s="437">
        <f>'TEV - 1'!D10</f>
        <v>0</v>
      </c>
      <c r="E9" s="438"/>
      <c r="F9" s="438"/>
      <c r="G9" s="438"/>
      <c r="H9" s="438"/>
      <c r="I9" s="437">
        <f>'TEV - 1'!I10</f>
        <v>0</v>
      </c>
      <c r="J9" s="438"/>
      <c r="K9" s="438"/>
      <c r="L9" s="438"/>
      <c r="M9" s="438"/>
      <c r="N9" s="439"/>
      <c r="P9" s="217" t="s">
        <v>152</v>
      </c>
      <c r="Q9" s="217"/>
      <c r="R9" s="217"/>
      <c r="S9" s="217"/>
      <c r="T9" s="217"/>
    </row>
    <row r="10" spans="1:22" ht="13.5" thickBot="1">
      <c r="A10" s="490" t="s">
        <v>165</v>
      </c>
      <c r="B10" s="491"/>
      <c r="C10" s="491"/>
      <c r="D10" s="472">
        <f>'TEV - 1'!D11</f>
        <v>0</v>
      </c>
      <c r="E10" s="473"/>
      <c r="F10" s="473"/>
      <c r="G10" s="473"/>
      <c r="H10" s="473"/>
      <c r="I10" s="472">
        <f>'TEV - 1'!I11</f>
        <v>0</v>
      </c>
      <c r="J10" s="473"/>
      <c r="K10" s="473"/>
      <c r="L10" s="473"/>
      <c r="M10" s="473"/>
      <c r="N10" s="480"/>
      <c r="P10" s="217" t="s">
        <v>17</v>
      </c>
      <c r="Q10" s="217"/>
      <c r="R10" s="217"/>
      <c r="S10" s="217"/>
      <c r="T10" s="217"/>
      <c r="U10" s="217"/>
    </row>
    <row r="11" spans="1:22" ht="12" customHeight="1">
      <c r="A11" s="304">
        <v>1</v>
      </c>
      <c r="B11" s="305"/>
      <c r="C11" s="306"/>
      <c r="D11" s="487"/>
      <c r="E11" s="488"/>
      <c r="F11" s="120" t="s">
        <v>96</v>
      </c>
      <c r="G11" s="121" t="s">
        <v>96</v>
      </c>
      <c r="H11" s="121" t="s">
        <v>96</v>
      </c>
      <c r="I11" s="121" t="s">
        <v>96</v>
      </c>
      <c r="J11" s="121" t="s">
        <v>96</v>
      </c>
      <c r="K11" s="121" t="s">
        <v>96</v>
      </c>
      <c r="L11" s="122" t="s">
        <v>166</v>
      </c>
      <c r="M11" s="123"/>
      <c r="N11" s="124">
        <v>1</v>
      </c>
      <c r="P11" s="217" t="s">
        <v>153</v>
      </c>
      <c r="Q11" s="217"/>
      <c r="R11" s="217"/>
      <c r="S11" s="217"/>
      <c r="T11" s="217"/>
    </row>
    <row r="12" spans="1:22" ht="12" customHeight="1">
      <c r="A12" s="409">
        <v>2</v>
      </c>
      <c r="B12" s="410"/>
      <c r="C12" s="410"/>
      <c r="D12" s="365" t="s">
        <v>2</v>
      </c>
      <c r="E12" s="471"/>
      <c r="F12" s="34"/>
      <c r="G12" s="34"/>
      <c r="H12" s="34"/>
      <c r="I12" s="34"/>
      <c r="J12" s="34"/>
      <c r="K12" s="34"/>
      <c r="L12" s="396"/>
      <c r="M12" s="397"/>
      <c r="N12" s="125">
        <v>2</v>
      </c>
      <c r="P12" s="217" t="s">
        <v>18</v>
      </c>
      <c r="Q12" s="217"/>
      <c r="R12" s="217"/>
      <c r="S12" s="217"/>
      <c r="T12" s="217"/>
      <c r="U12" s="217"/>
    </row>
    <row r="13" spans="1:22" ht="12" customHeight="1" thickBot="1">
      <c r="A13" s="240">
        <v>3</v>
      </c>
      <c r="B13" s="241"/>
      <c r="C13" s="242"/>
      <c r="D13" s="310" t="s">
        <v>13</v>
      </c>
      <c r="E13" s="398"/>
      <c r="F13" s="109"/>
      <c r="G13" s="110"/>
      <c r="H13" s="110"/>
      <c r="I13" s="111"/>
      <c r="J13" s="110"/>
      <c r="K13" s="110"/>
      <c r="L13" s="416"/>
      <c r="M13" s="417"/>
      <c r="N13" s="126">
        <v>3</v>
      </c>
      <c r="P13" s="217" t="s">
        <v>154</v>
      </c>
      <c r="Q13" s="217"/>
      <c r="R13" s="217"/>
      <c r="S13" s="217"/>
      <c r="T13" s="217"/>
    </row>
    <row r="14" spans="1:22" ht="12" customHeight="1">
      <c r="A14" s="307">
        <v>4</v>
      </c>
      <c r="B14" s="308"/>
      <c r="C14" s="309"/>
      <c r="D14" s="253" t="s">
        <v>167</v>
      </c>
      <c r="E14" s="347"/>
      <c r="F14" s="21"/>
      <c r="G14" s="22"/>
      <c r="H14" s="22"/>
      <c r="I14" s="22"/>
      <c r="J14" s="22"/>
      <c r="K14" s="22"/>
      <c r="L14" s="348">
        <f>SUM(F14:K14)</f>
        <v>0</v>
      </c>
      <c r="M14" s="220"/>
      <c r="N14" s="127">
        <v>4</v>
      </c>
      <c r="P14" s="217" t="s">
        <v>108</v>
      </c>
      <c r="Q14" s="217"/>
      <c r="R14" s="217"/>
      <c r="S14" s="217"/>
      <c r="T14" s="217"/>
      <c r="U14" s="217"/>
    </row>
    <row r="15" spans="1:22" ht="12" customHeight="1">
      <c r="A15" s="307">
        <v>5</v>
      </c>
      <c r="B15" s="308"/>
      <c r="C15" s="309"/>
      <c r="D15" s="253" t="s">
        <v>128</v>
      </c>
      <c r="E15" s="347"/>
      <c r="F15" s="14"/>
      <c r="G15" s="15"/>
      <c r="H15" s="15"/>
      <c r="I15" s="15"/>
      <c r="J15" s="15"/>
      <c r="K15" s="15"/>
      <c r="L15" s="222">
        <f>SUM(F15:K15)</f>
        <v>0</v>
      </c>
      <c r="M15" s="221"/>
      <c r="N15" s="127">
        <v>5</v>
      </c>
      <c r="O15" s="5"/>
      <c r="V15" s="5"/>
    </row>
    <row r="16" spans="1:22" ht="12" customHeight="1">
      <c r="A16" s="307">
        <v>6</v>
      </c>
      <c r="B16" s="308"/>
      <c r="C16" s="309"/>
      <c r="D16" s="253" t="s">
        <v>168</v>
      </c>
      <c r="E16" s="347"/>
      <c r="F16" s="23"/>
      <c r="G16" s="24"/>
      <c r="H16" s="24"/>
      <c r="I16" s="24"/>
      <c r="J16" s="24"/>
      <c r="K16" s="22"/>
      <c r="L16" s="222">
        <f>SUM(F16:K16)</f>
        <v>0</v>
      </c>
      <c r="M16" s="221"/>
      <c r="N16" s="128">
        <v>6</v>
      </c>
      <c r="O16" s="5"/>
    </row>
    <row r="17" spans="1:22" ht="12" customHeight="1" thickBot="1">
      <c r="A17" s="307">
        <v>7</v>
      </c>
      <c r="B17" s="308"/>
      <c r="C17" s="309"/>
      <c r="D17" s="253" t="s">
        <v>130</v>
      </c>
      <c r="E17" s="347"/>
      <c r="F17" s="18"/>
      <c r="G17" s="19"/>
      <c r="H17" s="19"/>
      <c r="I17" s="19"/>
      <c r="J17" s="19"/>
      <c r="K17" s="20"/>
      <c r="L17" s="223"/>
      <c r="M17" s="224"/>
      <c r="N17" s="128">
        <v>7</v>
      </c>
      <c r="O17" s="5"/>
    </row>
    <row r="18" spans="1:22" ht="12" customHeight="1" thickBot="1">
      <c r="A18" s="307">
        <v>8</v>
      </c>
      <c r="B18" s="308"/>
      <c r="C18" s="309"/>
      <c r="D18" s="8" t="s">
        <v>169</v>
      </c>
      <c r="E18" s="173">
        <f>IF(ISBLANK(F12),0.7,IF(F12&gt;=DATE(2025,1,1),0.7,IF(F12&gt;=DATE(2024,1,1),0.67,IF(F12&gt;=DATE(2023,1,1),0.655,IF(F12&gt;=DATE(2022,7,1),0.625,IF(F12&gt;=DATE(2022,1,1),0.585,IF(F12&gt;=DATE(2021,1,1),0.56,0.575)))))))</f>
        <v>0.7</v>
      </c>
      <c r="F18" s="174">
        <f t="shared" ref="F18:K18" si="0">IF(F12&gt;=DATE(2025,1,1),SUM(F17*0.7),IF(F12&gt;=DATE(2024,1,1),SUM(F17*0.67),IF(F12&gt;=DATE(2023,1,1),SUM(F17*0.655),IF(F12&gt;=DATE(2022,7,1),SUM(F17*0.625),IF(F12&gt;=DATE(2022,1,1),SUM(F17*0.585),IF(F12&gt;=DATE(2021,1,1),SUM(F17*0.56),IF(F12&gt;=DATE(2020,1,1),SUM(F17*0.575),SUM(F17*0.58))))))))</f>
        <v>0</v>
      </c>
      <c r="G18" s="174">
        <f t="shared" si="0"/>
        <v>0</v>
      </c>
      <c r="H18" s="174">
        <f t="shared" si="0"/>
        <v>0</v>
      </c>
      <c r="I18" s="174">
        <f t="shared" si="0"/>
        <v>0</v>
      </c>
      <c r="J18" s="174">
        <f t="shared" si="0"/>
        <v>0</v>
      </c>
      <c r="K18" s="174">
        <f t="shared" si="0"/>
        <v>0</v>
      </c>
      <c r="L18" s="221">
        <f t="shared" ref="L18:L25" si="1">SUM(F18:K18)</f>
        <v>0</v>
      </c>
      <c r="M18" s="221"/>
      <c r="N18" s="128">
        <v>8</v>
      </c>
      <c r="O18" s="12"/>
    </row>
    <row r="19" spans="1:22" ht="12" customHeight="1">
      <c r="A19" s="307">
        <v>9</v>
      </c>
      <c r="B19" s="308"/>
      <c r="C19" s="309"/>
      <c r="D19" s="253" t="s">
        <v>170</v>
      </c>
      <c r="E19" s="347"/>
      <c r="F19" s="14"/>
      <c r="G19" s="15"/>
      <c r="H19" s="15"/>
      <c r="I19" s="15"/>
      <c r="J19" s="15"/>
      <c r="K19" s="15"/>
      <c r="L19" s="222">
        <f t="shared" si="1"/>
        <v>0</v>
      </c>
      <c r="M19" s="221"/>
      <c r="N19" s="127">
        <v>9</v>
      </c>
      <c r="O19" s="5"/>
    </row>
    <row r="20" spans="1:22" ht="12" customHeight="1" thickBot="1">
      <c r="A20" s="240">
        <v>10</v>
      </c>
      <c r="B20" s="241"/>
      <c r="C20" s="242"/>
      <c r="D20" s="310" t="s">
        <v>171</v>
      </c>
      <c r="E20" s="311"/>
      <c r="F20" s="16"/>
      <c r="G20" s="17"/>
      <c r="H20" s="17"/>
      <c r="I20" s="17"/>
      <c r="J20" s="17"/>
      <c r="K20" s="17"/>
      <c r="L20" s="420">
        <f t="shared" si="1"/>
        <v>0</v>
      </c>
      <c r="M20" s="250"/>
      <c r="N20" s="129">
        <v>10</v>
      </c>
      <c r="O20" s="5"/>
    </row>
    <row r="21" spans="1:22" ht="21.75" customHeight="1" thickBot="1">
      <c r="A21" s="304">
        <v>11</v>
      </c>
      <c r="B21" s="305"/>
      <c r="C21" s="306"/>
      <c r="D21" s="312" t="s">
        <v>79</v>
      </c>
      <c r="E21" s="313"/>
      <c r="F21" s="50"/>
      <c r="G21" s="51"/>
      <c r="H21" s="51"/>
      <c r="I21" s="51"/>
      <c r="J21" s="51"/>
      <c r="K21" s="51"/>
      <c r="L21" s="259">
        <f t="shared" si="1"/>
        <v>0</v>
      </c>
      <c r="M21" s="260"/>
      <c r="N21" s="130">
        <v>11</v>
      </c>
      <c r="O21" s="5"/>
      <c r="P21" s="225" t="s">
        <v>233</v>
      </c>
      <c r="Q21" s="225"/>
      <c r="R21" s="225"/>
      <c r="S21" s="225"/>
      <c r="T21" s="225"/>
      <c r="U21" s="225"/>
      <c r="V21" s="225"/>
    </row>
    <row r="22" spans="1:22" ht="12" customHeight="1">
      <c r="A22" s="307">
        <v>12</v>
      </c>
      <c r="B22" s="308"/>
      <c r="C22" s="309"/>
      <c r="D22" s="1" t="s">
        <v>172</v>
      </c>
      <c r="E22" s="10" t="s">
        <v>173</v>
      </c>
      <c r="F22" s="46"/>
      <c r="G22" s="45"/>
      <c r="H22" s="45"/>
      <c r="I22" s="45"/>
      <c r="J22" s="45"/>
      <c r="K22" s="45"/>
      <c r="L22" s="220">
        <f t="shared" si="1"/>
        <v>0</v>
      </c>
      <c r="M22" s="220"/>
      <c r="N22" s="127">
        <v>12</v>
      </c>
      <c r="O22" s="5"/>
      <c r="P22" s="225"/>
      <c r="Q22" s="225"/>
      <c r="R22" s="225"/>
      <c r="S22" s="225"/>
      <c r="T22" s="225"/>
      <c r="U22" s="225"/>
      <c r="V22" s="225"/>
    </row>
    <row r="23" spans="1:22" ht="12" customHeight="1">
      <c r="A23" s="307">
        <v>13</v>
      </c>
      <c r="B23" s="308"/>
      <c r="C23" s="309"/>
      <c r="D23" s="1" t="s">
        <v>174</v>
      </c>
      <c r="E23" s="10" t="s">
        <v>175</v>
      </c>
      <c r="F23" s="47"/>
      <c r="G23" s="45"/>
      <c r="H23" s="45"/>
      <c r="I23" s="45"/>
      <c r="J23" s="45"/>
      <c r="K23" s="45"/>
      <c r="L23" s="220">
        <f t="shared" si="1"/>
        <v>0</v>
      </c>
      <c r="M23" s="220"/>
      <c r="N23" s="127">
        <v>13</v>
      </c>
      <c r="O23" s="5"/>
      <c r="P23" s="500" t="s">
        <v>234</v>
      </c>
      <c r="Q23" s="500"/>
      <c r="R23" s="500"/>
      <c r="S23" s="500"/>
      <c r="T23" s="500"/>
      <c r="U23" s="500"/>
      <c r="V23" s="500"/>
    </row>
    <row r="24" spans="1:22" ht="12" customHeight="1">
      <c r="A24" s="307">
        <v>14</v>
      </c>
      <c r="B24" s="308"/>
      <c r="C24" s="309"/>
      <c r="D24" s="1" t="s">
        <v>176</v>
      </c>
      <c r="E24" s="10" t="s">
        <v>177</v>
      </c>
      <c r="F24" s="14"/>
      <c r="G24" s="14"/>
      <c r="H24" s="14"/>
      <c r="I24" s="14"/>
      <c r="J24" s="14"/>
      <c r="K24" s="14"/>
      <c r="L24" s="220">
        <f t="shared" si="1"/>
        <v>0</v>
      </c>
      <c r="M24" s="220"/>
      <c r="N24" s="127">
        <v>14</v>
      </c>
      <c r="O24" s="5"/>
      <c r="P24" s="500"/>
      <c r="Q24" s="500"/>
      <c r="R24" s="500"/>
      <c r="S24" s="500"/>
      <c r="T24" s="500"/>
      <c r="U24" s="500"/>
      <c r="V24" s="500"/>
    </row>
    <row r="25" spans="1:22" ht="12" customHeight="1" thickBot="1">
      <c r="A25" s="307">
        <v>15</v>
      </c>
      <c r="B25" s="308"/>
      <c r="C25" s="309"/>
      <c r="D25" s="7" t="s">
        <v>178</v>
      </c>
      <c r="E25" s="11" t="s">
        <v>179</v>
      </c>
      <c r="F25" s="48"/>
      <c r="G25" s="49"/>
      <c r="H25" s="49"/>
      <c r="I25" s="49"/>
      <c r="J25" s="49"/>
      <c r="K25" s="49"/>
      <c r="L25" s="250">
        <f t="shared" si="1"/>
        <v>0</v>
      </c>
      <c r="M25" s="250"/>
      <c r="N25" s="129">
        <v>15</v>
      </c>
      <c r="O25" s="5"/>
      <c r="P25" s="500"/>
      <c r="Q25" s="500"/>
      <c r="R25" s="500"/>
      <c r="S25" s="500"/>
      <c r="T25" s="500"/>
      <c r="U25" s="500"/>
      <c r="V25" s="500"/>
    </row>
    <row r="26" spans="1:22" ht="12" customHeight="1">
      <c r="A26" s="307">
        <v>16</v>
      </c>
      <c r="B26" s="308"/>
      <c r="C26" s="309"/>
      <c r="D26" s="247" t="s">
        <v>7</v>
      </c>
      <c r="E26" s="248"/>
      <c r="F26" s="132">
        <f t="shared" ref="F26:K26" si="2">SUM(F22:F25)</f>
        <v>0</v>
      </c>
      <c r="G26" s="133">
        <f t="shared" si="2"/>
        <v>0</v>
      </c>
      <c r="H26" s="133">
        <f t="shared" si="2"/>
        <v>0</v>
      </c>
      <c r="I26" s="133">
        <f t="shared" si="2"/>
        <v>0</v>
      </c>
      <c r="J26" s="133">
        <f t="shared" si="2"/>
        <v>0</v>
      </c>
      <c r="K26" s="131">
        <f t="shared" si="2"/>
        <v>0</v>
      </c>
      <c r="L26" s="226"/>
      <c r="M26" s="227"/>
      <c r="N26" s="125">
        <v>16</v>
      </c>
      <c r="O26" s="5"/>
    </row>
    <row r="27" spans="1:22" ht="12" customHeight="1">
      <c r="A27" s="307">
        <v>17</v>
      </c>
      <c r="B27" s="308"/>
      <c r="C27" s="309"/>
      <c r="D27" s="251" t="s">
        <v>99</v>
      </c>
      <c r="E27" s="252"/>
      <c r="F27" s="134">
        <f>IF(OR(F26=0,ISBLANK($J$5)),0,IF($J$5=$B$40,0,IF($J$5=$B$41,IF(AND(F12&gt;=DATE(2016,1,1),F12&lt;DATE(2024,10,1),'TEV Guidelines &amp; Compliance'!$B$5&lt;&gt;"Dept2"),62,IF(AND(F12&gt;=DATE(2022,7,1),F12&lt;DATE(2024,10,1),'TEV Guidelines &amp; Compliance'!$B$5&lt;&gt;"Dept2"),79, IF(AND(F12&gt;=DATE(2024,10,1),'TEV Guidelines &amp; Compliance'!$B$5&lt;&gt;"Dept2"),92,74))))))</f>
        <v>0</v>
      </c>
      <c r="G27" s="134">
        <f>IF(OR(G26=0,ISBLANK($J$5)),0,IF($J$5=$B$40,0,IF($J$5=$B$41,IF(AND(G12&gt;=DATE(2016,1,1),G12&lt;DATE(2024,10,1),'TEV Guidelines &amp; Compliance'!$B$5&lt;&gt;"Dept2"),62,IF(AND(G12&gt;=DATE(2022,7,1),G12&lt;DATE(2024,10,1),'TEV Guidelines &amp; Compliance'!$B$5&lt;&gt;"Dept2"),79, IF(AND(G12&gt;=DATE(2024,10,1),'TEV Guidelines &amp; Compliance'!$B$5&lt;&gt;"Dept2"),92,74))))))</f>
        <v>0</v>
      </c>
      <c r="H27" s="134">
        <f>IF(OR(H26=0,ISBLANK($J$5)),0,IF($J$5=$B$40,0,IF($J$5=$B$41,IF(AND(H12&gt;=DATE(2016,1,1),H12&lt;DATE(2024,10,1),'TEV Guidelines &amp; Compliance'!$B$5&lt;&gt;"Dept2"),62,IF(AND(H12&gt;=DATE(2022,7,1),H12&lt;DATE(2024,10,1),'TEV Guidelines &amp; Compliance'!$B$5&lt;&gt;"Dept2"),79, IF(AND(H12&gt;=DATE(2024,10,1),'TEV Guidelines &amp; Compliance'!$B$5&lt;&gt;"Dept2"),92,74))))))</f>
        <v>0</v>
      </c>
      <c r="I27" s="134">
        <f>IF(OR(I26=0,ISBLANK($J$5)),0,IF($J$5=$B$40,0,IF($J$5=$B$41,IF(AND(I12&gt;=DATE(2016,1,1),I12&lt;DATE(2024,10,1),'TEV Guidelines &amp; Compliance'!$B$5&lt;&gt;"Dept2"),62,IF(AND(I12&gt;=DATE(2022,7,1),I12&lt;DATE(2024,10,1),'TEV Guidelines &amp; Compliance'!$B$5&lt;&gt;"Dept2"),79, IF(AND(I12&gt;=DATE(2024,10,1),'TEV Guidelines &amp; Compliance'!$B$5&lt;&gt;"Dept2"),92,74))))))</f>
        <v>0</v>
      </c>
      <c r="J27" s="134">
        <f>IF(OR(J26=0,ISBLANK($J$5)),0,IF($J$5=$B$40,0,IF($J$5=$B$41,IF(AND(J12&gt;=DATE(2016,1,1),J12&lt;DATE(2024,10,1),'TEV Guidelines &amp; Compliance'!$B$5&lt;&gt;"Dept2"),62,IF(AND(J12&gt;=DATE(2022,7,1),J12&lt;DATE(2024,10,1),'TEV Guidelines &amp; Compliance'!$B$5&lt;&gt;"Dept2"),79, IF(AND(J12&gt;=DATE(2024,10,1),'TEV Guidelines &amp; Compliance'!$B$5&lt;&gt;"Dept2"),92,74))))))</f>
        <v>0</v>
      </c>
      <c r="K27" s="134">
        <f>IF(OR(K26=0,ISBLANK($J$5)),0,IF($J$5=$B$40,0,IF($J$5=$B$41,IF(AND(K12&gt;=DATE(2016,1,1),K12&lt;DATE(2024,10,1),'TEV Guidelines &amp; Compliance'!$B$5&lt;&gt;"Dept2"),62,IF(AND(K12&gt;=DATE(2022,7,1),K12&lt;DATE(2024,10,1),'TEV Guidelines &amp; Compliance'!$B$5&lt;&gt;"Dept2"),79, IF(AND(K12&gt;=DATE(2024,10,1),'TEV Guidelines &amp; Compliance'!$B$5&lt;&gt;"Dept2"),92,74))))))</f>
        <v>0</v>
      </c>
      <c r="L27" s="226"/>
      <c r="M27" s="227"/>
      <c r="N27" s="125">
        <v>17</v>
      </c>
      <c r="O27" s="5"/>
    </row>
    <row r="28" spans="1:22" ht="12" customHeight="1" thickBot="1">
      <c r="A28" s="240">
        <v>18</v>
      </c>
      <c r="B28" s="241"/>
      <c r="C28" s="242"/>
      <c r="D28" s="314" t="s">
        <v>12</v>
      </c>
      <c r="E28" s="315"/>
      <c r="F28" s="135">
        <f t="shared" ref="F28:K28" si="3">IF(ABS(F27)&gt;F26,F26,F27)</f>
        <v>0</v>
      </c>
      <c r="G28" s="136">
        <f t="shared" si="3"/>
        <v>0</v>
      </c>
      <c r="H28" s="136">
        <f t="shared" si="3"/>
        <v>0</v>
      </c>
      <c r="I28" s="136">
        <f t="shared" si="3"/>
        <v>0</v>
      </c>
      <c r="J28" s="136">
        <f t="shared" si="3"/>
        <v>0</v>
      </c>
      <c r="K28" s="136">
        <f t="shared" si="3"/>
        <v>0</v>
      </c>
      <c r="L28" s="257">
        <f t="shared" ref="L28:L33" si="4">SUM(F28:K28)</f>
        <v>0</v>
      </c>
      <c r="M28" s="258"/>
      <c r="N28" s="126">
        <v>18</v>
      </c>
      <c r="O28" s="5"/>
    </row>
    <row r="29" spans="1:22" ht="12" customHeight="1">
      <c r="A29" s="307">
        <v>19</v>
      </c>
      <c r="B29" s="308"/>
      <c r="C29" s="308"/>
      <c r="D29" s="253" t="s">
        <v>180</v>
      </c>
      <c r="E29" s="347"/>
      <c r="F29" s="35"/>
      <c r="G29" s="22"/>
      <c r="H29" s="22"/>
      <c r="I29" s="22"/>
      <c r="J29" s="22"/>
      <c r="K29" s="22"/>
      <c r="L29" s="348">
        <f t="shared" si="4"/>
        <v>0</v>
      </c>
      <c r="M29" s="220"/>
      <c r="N29" s="127">
        <v>19</v>
      </c>
      <c r="O29" s="5"/>
    </row>
    <row r="30" spans="1:22" ht="12" customHeight="1">
      <c r="A30" s="118"/>
      <c r="B30" s="119"/>
      <c r="C30" s="119">
        <v>20</v>
      </c>
      <c r="D30" s="253" t="s">
        <v>91</v>
      </c>
      <c r="E30" s="254"/>
      <c r="F30" s="47"/>
      <c r="G30" s="53"/>
      <c r="H30" s="53"/>
      <c r="I30" s="53"/>
      <c r="J30" s="53"/>
      <c r="K30" s="53"/>
      <c r="L30" s="222">
        <f t="shared" si="4"/>
        <v>0</v>
      </c>
      <c r="M30" s="221"/>
      <c r="N30" s="128">
        <v>20</v>
      </c>
      <c r="O30" s="5"/>
      <c r="P30" s="217" t="s">
        <v>228</v>
      </c>
      <c r="Q30" s="217"/>
      <c r="R30" s="217"/>
      <c r="S30" s="217"/>
      <c r="T30" s="217"/>
      <c r="U30" s="29"/>
      <c r="V30" s="5"/>
    </row>
    <row r="31" spans="1:22" ht="12" customHeight="1">
      <c r="A31" s="118"/>
      <c r="B31" s="119"/>
      <c r="C31" s="119">
        <v>21</v>
      </c>
      <c r="D31" s="253" t="s">
        <v>0</v>
      </c>
      <c r="E31" s="254"/>
      <c r="F31" s="47"/>
      <c r="G31" s="53"/>
      <c r="H31" s="53"/>
      <c r="I31" s="53"/>
      <c r="J31" s="53"/>
      <c r="K31" s="53"/>
      <c r="L31" s="255">
        <f t="shared" si="4"/>
        <v>0</v>
      </c>
      <c r="M31" s="256"/>
      <c r="N31" s="128">
        <v>21</v>
      </c>
      <c r="O31" s="5"/>
      <c r="U31" s="29"/>
      <c r="V31" s="5"/>
    </row>
    <row r="32" spans="1:22" ht="12" customHeight="1" thickBot="1">
      <c r="A32" s="307">
        <v>22</v>
      </c>
      <c r="B32" s="308"/>
      <c r="C32" s="309"/>
      <c r="D32" s="357" t="s">
        <v>129</v>
      </c>
      <c r="E32" s="358"/>
      <c r="F32" s="16"/>
      <c r="G32" s="17"/>
      <c r="H32" s="17"/>
      <c r="I32" s="17"/>
      <c r="J32" s="17"/>
      <c r="K32" s="17"/>
      <c r="L32" s="426">
        <f t="shared" si="4"/>
        <v>0</v>
      </c>
      <c r="M32" s="266"/>
      <c r="N32" s="126">
        <v>22</v>
      </c>
      <c r="O32" s="5"/>
      <c r="V32" s="38"/>
    </row>
    <row r="33" spans="1:21" ht="12" customHeight="1" thickBot="1">
      <c r="A33" s="240">
        <v>23</v>
      </c>
      <c r="B33" s="241"/>
      <c r="C33" s="242"/>
      <c r="D33" s="359" t="s">
        <v>181</v>
      </c>
      <c r="E33" s="360"/>
      <c r="F33" s="137">
        <f t="shared" ref="F33:K33" si="5">IF($H$5="Yes",(SUM(F15:F16)+SUM(F18:F20)+SUM(F29:F32)+F21+F28),(SUM(F14:F16)+SUM(F18:F20)+SUM(F29:F32)+F21+F28))</f>
        <v>0</v>
      </c>
      <c r="G33" s="137">
        <f t="shared" si="5"/>
        <v>0</v>
      </c>
      <c r="H33" s="137">
        <f t="shared" si="5"/>
        <v>0</v>
      </c>
      <c r="I33" s="137">
        <f t="shared" si="5"/>
        <v>0</v>
      </c>
      <c r="J33" s="137">
        <f t="shared" si="5"/>
        <v>0</v>
      </c>
      <c r="K33" s="137">
        <f t="shared" si="5"/>
        <v>0</v>
      </c>
      <c r="L33" s="259">
        <f t="shared" si="4"/>
        <v>0</v>
      </c>
      <c r="M33" s="260"/>
      <c r="N33" s="126">
        <v>23</v>
      </c>
      <c r="O33" s="5"/>
    </row>
    <row r="34" spans="1:21" ht="15" customHeight="1">
      <c r="A34" s="140" t="b">
        <v>1</v>
      </c>
      <c r="B34" s="355">
        <v>24</v>
      </c>
      <c r="C34" s="355"/>
      <c r="D34" s="361" t="s">
        <v>8</v>
      </c>
      <c r="E34" s="362"/>
      <c r="F34" s="356"/>
      <c r="G34" s="356"/>
      <c r="H34" s="356"/>
      <c r="I34" s="356"/>
      <c r="J34" s="356"/>
      <c r="K34" s="356"/>
      <c r="L34" s="424"/>
      <c r="M34" s="425"/>
      <c r="N34" s="124">
        <v>24</v>
      </c>
      <c r="O34" s="5"/>
      <c r="U34" s="29"/>
    </row>
    <row r="35" spans="1:21" ht="15" customHeight="1">
      <c r="A35" s="141" t="b">
        <v>0</v>
      </c>
      <c r="B35" s="281">
        <v>25</v>
      </c>
      <c r="C35" s="281"/>
      <c r="D35" s="361"/>
      <c r="E35" s="362"/>
      <c r="F35" s="261"/>
      <c r="G35" s="261"/>
      <c r="H35" s="261"/>
      <c r="I35" s="261"/>
      <c r="J35" s="261"/>
      <c r="K35" s="261"/>
      <c r="L35" s="427"/>
      <c r="M35" s="428"/>
      <c r="N35" s="127">
        <v>25</v>
      </c>
      <c r="O35" s="5"/>
    </row>
    <row r="36" spans="1:21" ht="15" customHeight="1" thickBot="1">
      <c r="A36" s="141"/>
      <c r="B36" s="281">
        <v>26</v>
      </c>
      <c r="C36" s="281"/>
      <c r="D36" s="363"/>
      <c r="E36" s="364"/>
      <c r="F36" s="484"/>
      <c r="G36" s="261"/>
      <c r="H36" s="261"/>
      <c r="I36" s="261"/>
      <c r="J36" s="485"/>
      <c r="K36" s="486"/>
      <c r="L36" s="492"/>
      <c r="M36" s="493"/>
      <c r="N36" s="125">
        <v>26</v>
      </c>
      <c r="O36" s="5"/>
    </row>
    <row r="37" spans="1:21" ht="15.75" customHeight="1" thickBot="1">
      <c r="A37" s="481" t="s">
        <v>184</v>
      </c>
      <c r="B37" s="482"/>
      <c r="C37" s="483"/>
      <c r="D37" s="494">
        <f>'TEV - 1'!D43</f>
        <v>0</v>
      </c>
      <c r="E37" s="494"/>
      <c r="F37" s="495"/>
      <c r="G37" s="31" t="s">
        <v>185</v>
      </c>
      <c r="H37" s="429">
        <f>'TEV - 1'!H43</f>
        <v>0</v>
      </c>
      <c r="I37" s="430"/>
      <c r="J37" s="289" t="s">
        <v>10</v>
      </c>
      <c r="K37" s="290"/>
      <c r="L37" s="350">
        <f>SUM(L33:L36)</f>
        <v>0</v>
      </c>
      <c r="M37" s="351"/>
      <c r="N37" s="130">
        <v>27</v>
      </c>
      <c r="O37" s="5"/>
    </row>
    <row r="38" spans="1:21" ht="7.5" customHeight="1">
      <c r="I38" s="2"/>
      <c r="L38" s="6"/>
      <c r="M38" s="6"/>
      <c r="N38" s="6"/>
    </row>
    <row r="40" spans="1:21">
      <c r="A40" s="32" t="s">
        <v>36</v>
      </c>
      <c r="B40" s="29" t="s">
        <v>148</v>
      </c>
      <c r="C40" s="29" t="s">
        <v>109</v>
      </c>
    </row>
    <row r="41" spans="1:21">
      <c r="A41" s="32" t="s">
        <v>37</v>
      </c>
      <c r="B41" s="29" t="s">
        <v>149</v>
      </c>
      <c r="C41" s="29" t="s">
        <v>110</v>
      </c>
    </row>
    <row r="42" spans="1:21">
      <c r="A42" s="32" t="s">
        <v>38</v>
      </c>
      <c r="B42" s="29"/>
    </row>
    <row r="43" spans="1:21" ht="12.75" customHeight="1">
      <c r="A43" s="32" t="s">
        <v>39</v>
      </c>
      <c r="D43" s="237"/>
      <c r="E43" s="237"/>
    </row>
    <row r="44" spans="1:21" ht="12.75" customHeight="1">
      <c r="A44" s="32" t="s">
        <v>32</v>
      </c>
      <c r="D44" s="237"/>
      <c r="E44" s="237"/>
    </row>
    <row r="45" spans="1:21" ht="12.75" customHeight="1">
      <c r="A45" s="32" t="s">
        <v>40</v>
      </c>
      <c r="B45" s="198" t="b">
        <f>OR(
  IF(AND(F12&gt;DATE(2017,10,14),F12&lt;DATE(2024,1,1)),F21&gt;275),
  IF(AND(G12&gt;DATE(2017,10,14),G12&lt;DATE(2024,1,1)),G21&gt;275),
  IF(AND(H12&gt;DATE(2017,10,14),H12&lt;DATE(2024,1,1)),H21&gt;275),
  IF(AND(I12&gt;DATE(2017,10,14),I12&lt;DATE(2024,1,1)),I21&gt;275),
  IF(AND(J12&gt;DATE(2017,10,14),J12&lt;DATE(2024,1,1)),J21&gt;275),
  IF(AND(K12&gt;DATE(2017,10,14),K12&lt;DATE(2024,1,1)),K21&gt;275)
)</f>
        <v>0</v>
      </c>
      <c r="D45" s="237"/>
      <c r="E45" s="237"/>
    </row>
    <row r="46" spans="1:21" ht="12.75" customHeight="1">
      <c r="A46" s="32" t="s">
        <v>33</v>
      </c>
      <c r="B46" s="198" t="b">
        <f>OR(
  IF(F12&gt;=DATE(2024,1,1),F21&gt;333),
  IF(G12&gt;=DATE(2024,1,1),G21&gt;333),
  IF(H12&gt;=DATE(2024,1,1),H21&gt;333),
  IF(I12&gt;=DATE(2024,1,1),I21&gt;333),
  IF(J12&gt;=DATE(2024,1,1),J21&gt;333),
  IF(K12&gt;=DATE(2024,1,1),K21&gt;333)
)</f>
        <v>0</v>
      </c>
      <c r="D46" s="237"/>
      <c r="E46" s="237"/>
    </row>
    <row r="47" spans="1:21" ht="12.75" customHeight="1">
      <c r="A47" s="32" t="s">
        <v>41</v>
      </c>
      <c r="D47" s="237"/>
      <c r="E47" s="237"/>
    </row>
    <row r="48" spans="1:21" ht="12.75" customHeight="1">
      <c r="A48" s="32" t="s">
        <v>42</v>
      </c>
      <c r="D48" s="237"/>
      <c r="E48" s="237"/>
    </row>
    <row r="49" spans="1:5" ht="12.75" customHeight="1">
      <c r="A49" s="32" t="s">
        <v>34</v>
      </c>
      <c r="D49" s="237"/>
      <c r="E49" s="237"/>
    </row>
    <row r="50" spans="1:5" ht="12.75" customHeight="1">
      <c r="A50" s="32" t="s">
        <v>43</v>
      </c>
      <c r="D50" s="237"/>
      <c r="E50" s="237"/>
    </row>
    <row r="51" spans="1:5" ht="13.5" customHeight="1">
      <c r="A51" s="32" t="s">
        <v>44</v>
      </c>
      <c r="D51" s="237"/>
      <c r="E51" s="237"/>
    </row>
    <row r="52" spans="1:5" ht="12.75" customHeight="1">
      <c r="A52" s="32" t="s">
        <v>45</v>
      </c>
      <c r="D52" s="237"/>
      <c r="E52" s="237"/>
    </row>
    <row r="53" spans="1:5" ht="12.75" customHeight="1">
      <c r="A53" s="32" t="s">
        <v>46</v>
      </c>
      <c r="D53" s="237"/>
      <c r="E53" s="237"/>
    </row>
    <row r="54" spans="1:5" ht="12.75" customHeight="1">
      <c r="A54" s="32" t="s">
        <v>131</v>
      </c>
      <c r="D54" s="237"/>
      <c r="E54" s="237"/>
    </row>
    <row r="55" spans="1:5" ht="12.75" customHeight="1">
      <c r="A55" s="32" t="s">
        <v>132</v>
      </c>
      <c r="D55" s="237"/>
      <c r="E55" s="237"/>
    </row>
    <row r="56" spans="1:5" ht="12.75" customHeight="1">
      <c r="A56" s="32" t="s">
        <v>133</v>
      </c>
      <c r="D56" s="237"/>
      <c r="E56" s="237"/>
    </row>
    <row r="57" spans="1:5" ht="12.75" customHeight="1">
      <c r="A57" s="32" t="s">
        <v>134</v>
      </c>
      <c r="D57" s="237"/>
      <c r="E57" s="237"/>
    </row>
    <row r="58" spans="1:5" ht="12.75" customHeight="1">
      <c r="A58" s="32" t="s">
        <v>135</v>
      </c>
      <c r="D58" s="237"/>
      <c r="E58" s="237"/>
    </row>
    <row r="59" spans="1:5" ht="12.75" customHeight="1">
      <c r="A59" s="32" t="s">
        <v>136</v>
      </c>
      <c r="D59" s="237"/>
      <c r="E59" s="237"/>
    </row>
    <row r="60" spans="1:5" ht="12.75" customHeight="1">
      <c r="A60" s="32" t="s">
        <v>137</v>
      </c>
      <c r="D60" s="237"/>
      <c r="E60" s="237"/>
    </row>
    <row r="61" spans="1:5" ht="12.75" customHeight="1">
      <c r="A61" s="32" t="s">
        <v>138</v>
      </c>
      <c r="D61" s="237"/>
      <c r="E61" s="237"/>
    </row>
    <row r="62" spans="1:5" ht="12.75" customHeight="1">
      <c r="A62" s="32" t="s">
        <v>139</v>
      </c>
      <c r="D62" s="237"/>
      <c r="E62" s="237"/>
    </row>
    <row r="63" spans="1:5" ht="12.75" customHeight="1">
      <c r="A63" s="32" t="s">
        <v>140</v>
      </c>
      <c r="D63" s="237"/>
      <c r="E63" s="237"/>
    </row>
    <row r="64" spans="1:5" ht="12.75" customHeight="1">
      <c r="A64" s="32" t="s">
        <v>141</v>
      </c>
      <c r="D64" s="237"/>
      <c r="E64" s="237"/>
    </row>
    <row r="65" spans="1:5" ht="12.75" customHeight="1">
      <c r="A65" s="32" t="s">
        <v>142</v>
      </c>
      <c r="D65" s="237"/>
      <c r="E65" s="237"/>
    </row>
    <row r="66" spans="1:5" ht="12.75" customHeight="1">
      <c r="A66" s="32" t="s">
        <v>143</v>
      </c>
      <c r="D66" s="237"/>
      <c r="E66" s="237"/>
    </row>
    <row r="67" spans="1:5" ht="12.75" customHeight="1">
      <c r="A67" s="32" t="s">
        <v>51</v>
      </c>
      <c r="D67" s="237"/>
      <c r="E67" s="237"/>
    </row>
    <row r="68" spans="1:5" ht="12.75" customHeight="1">
      <c r="A68" s="32" t="s">
        <v>52</v>
      </c>
      <c r="D68" s="237"/>
      <c r="E68" s="237"/>
    </row>
    <row r="69" spans="1:5" ht="12.75" customHeight="1">
      <c r="A69" s="32" t="s">
        <v>53</v>
      </c>
      <c r="D69" s="237"/>
      <c r="E69" s="237"/>
    </row>
    <row r="70" spans="1:5" ht="12.75" customHeight="1">
      <c r="A70" s="32" t="s">
        <v>54</v>
      </c>
      <c r="D70" s="237"/>
      <c r="E70" s="237"/>
    </row>
    <row r="71" spans="1:5" ht="12.75" customHeight="1">
      <c r="A71" s="32" t="s">
        <v>55</v>
      </c>
      <c r="D71" s="237"/>
      <c r="E71" s="237"/>
    </row>
    <row r="72" spans="1:5" ht="12.75" customHeight="1">
      <c r="A72" s="32" t="s">
        <v>56</v>
      </c>
      <c r="D72" s="237"/>
      <c r="E72" s="237"/>
    </row>
    <row r="73" spans="1:5" ht="12.75" customHeight="1">
      <c r="A73" s="32" t="s">
        <v>57</v>
      </c>
      <c r="D73" s="237"/>
      <c r="E73" s="237"/>
    </row>
    <row r="74" spans="1:5" ht="12.75" customHeight="1">
      <c r="A74" s="32" t="s">
        <v>58</v>
      </c>
      <c r="D74" s="237"/>
      <c r="E74" s="237"/>
    </row>
    <row r="75" spans="1:5" ht="12.75" customHeight="1">
      <c r="A75" s="32" t="s">
        <v>59</v>
      </c>
      <c r="D75" s="237"/>
      <c r="E75" s="237"/>
    </row>
    <row r="76" spans="1:5" ht="12.75" customHeight="1">
      <c r="A76" s="32" t="s">
        <v>60</v>
      </c>
      <c r="D76" s="237"/>
      <c r="E76" s="237"/>
    </row>
    <row r="77" spans="1:5" ht="12.75" customHeight="1">
      <c r="A77" s="32" t="s">
        <v>61</v>
      </c>
      <c r="D77" s="237"/>
      <c r="E77" s="237"/>
    </row>
    <row r="78" spans="1:5" ht="12.75" customHeight="1">
      <c r="A78" s="32" t="s">
        <v>62</v>
      </c>
      <c r="D78" s="237"/>
      <c r="E78" s="237"/>
    </row>
    <row r="79" spans="1:5" ht="12.75" customHeight="1">
      <c r="A79" s="32" t="s">
        <v>63</v>
      </c>
      <c r="D79" s="237"/>
      <c r="E79" s="237"/>
    </row>
    <row r="80" spans="1:5" ht="12.75" customHeight="1">
      <c r="A80" s="32" t="s">
        <v>64</v>
      </c>
      <c r="D80" s="237"/>
      <c r="E80" s="237"/>
    </row>
    <row r="81" spans="1:5" ht="12.75" customHeight="1">
      <c r="A81" s="32" t="s">
        <v>65</v>
      </c>
      <c r="D81" s="237"/>
      <c r="E81" s="237"/>
    </row>
    <row r="82" spans="1:5" ht="12.75" customHeight="1">
      <c r="A82" s="32" t="s">
        <v>66</v>
      </c>
      <c r="D82" s="237"/>
      <c r="E82" s="237"/>
    </row>
    <row r="83" spans="1:5" ht="12.75" customHeight="1">
      <c r="A83" s="32" t="s">
        <v>67</v>
      </c>
      <c r="D83" s="237"/>
      <c r="E83" s="237"/>
    </row>
    <row r="84" spans="1:5" ht="12.75" customHeight="1">
      <c r="A84" s="32" t="s">
        <v>68</v>
      </c>
      <c r="D84" s="237"/>
      <c r="E84" s="237"/>
    </row>
    <row r="85" spans="1:5" ht="12.75" customHeight="1">
      <c r="A85" s="32" t="s">
        <v>69</v>
      </c>
      <c r="D85" s="237"/>
      <c r="E85" s="237"/>
    </row>
    <row r="86" spans="1:5" ht="12.75" customHeight="1">
      <c r="A86" s="32" t="s">
        <v>35</v>
      </c>
      <c r="D86" s="237"/>
      <c r="E86" s="237"/>
    </row>
    <row r="87" spans="1:5" ht="12.75" customHeight="1">
      <c r="A87" s="32" t="s">
        <v>70</v>
      </c>
      <c r="D87" s="237"/>
      <c r="E87" s="237"/>
    </row>
    <row r="88" spans="1:5" ht="12.75" customHeight="1">
      <c r="A88" s="32" t="s">
        <v>71</v>
      </c>
      <c r="D88" s="237"/>
      <c r="E88" s="237"/>
    </row>
    <row r="89" spans="1:5" ht="12.75" customHeight="1">
      <c r="A89" s="32" t="s">
        <v>72</v>
      </c>
      <c r="D89" s="237"/>
      <c r="E89" s="237"/>
    </row>
    <row r="90" spans="1:5" ht="12.75" customHeight="1">
      <c r="A90" s="32" t="s">
        <v>73</v>
      </c>
      <c r="D90" s="237"/>
      <c r="E90" s="237"/>
    </row>
    <row r="91" spans="1:5" ht="12.75" customHeight="1">
      <c r="D91" s="237"/>
      <c r="E91" s="237"/>
    </row>
    <row r="92" spans="1:5" ht="12.75" customHeight="1">
      <c r="D92" s="237"/>
      <c r="E92" s="237"/>
    </row>
    <row r="93" spans="1:5" ht="12.75" customHeight="1">
      <c r="D93" s="237"/>
      <c r="E93" s="237"/>
    </row>
  </sheetData>
  <protectedRanges>
    <protectedRange sqref="F27:K27" name="Range1_1"/>
  </protectedRanges>
  <mergeCells count="172">
    <mergeCell ref="P23:V25"/>
    <mergeCell ref="P2:T2"/>
    <mergeCell ref="P11:T11"/>
    <mergeCell ref="P3:T3"/>
    <mergeCell ref="P13:T13"/>
    <mergeCell ref="P9:T9"/>
    <mergeCell ref="P10:U10"/>
    <mergeCell ref="P8:U8"/>
    <mergeCell ref="P7:T7"/>
    <mergeCell ref="P12:U12"/>
    <mergeCell ref="P4:U4"/>
    <mergeCell ref="P5:T5"/>
    <mergeCell ref="P6:U6"/>
    <mergeCell ref="P14:U14"/>
    <mergeCell ref="I6:N6"/>
    <mergeCell ref="I10:N10"/>
    <mergeCell ref="I7:N7"/>
    <mergeCell ref="L5:N5"/>
    <mergeCell ref="I8:N8"/>
    <mergeCell ref="H3:I3"/>
    <mergeCell ref="L3:N3"/>
    <mergeCell ref="D13:E13"/>
    <mergeCell ref="D11:E11"/>
    <mergeCell ref="L12:M12"/>
    <mergeCell ref="D8:H8"/>
    <mergeCell ref="D7:H7"/>
    <mergeCell ref="L13:M13"/>
    <mergeCell ref="I9:N9"/>
    <mergeCell ref="D6:H6"/>
    <mergeCell ref="A9:C9"/>
    <mergeCell ref="D19:E19"/>
    <mergeCell ref="A16:C16"/>
    <mergeCell ref="D12:E12"/>
    <mergeCell ref="D15:E15"/>
    <mergeCell ref="D16:E16"/>
    <mergeCell ref="D17:E17"/>
    <mergeCell ref="D10:H10"/>
    <mergeCell ref="D9:H9"/>
    <mergeCell ref="A12:C12"/>
    <mergeCell ref="A10:C10"/>
    <mergeCell ref="A13:C13"/>
    <mergeCell ref="A11:C11"/>
    <mergeCell ref="A1:J1"/>
    <mergeCell ref="A3:B3"/>
    <mergeCell ref="C3:D3"/>
    <mergeCell ref="D4:N4"/>
    <mergeCell ref="D5:E5"/>
    <mergeCell ref="F5:G5"/>
    <mergeCell ref="A5:C5"/>
    <mergeCell ref="J3:K3"/>
    <mergeCell ref="E3:G3"/>
    <mergeCell ref="A2:N2"/>
    <mergeCell ref="A4:C4"/>
    <mergeCell ref="A6:C6"/>
    <mergeCell ref="A7:C7"/>
    <mergeCell ref="A8:C8"/>
    <mergeCell ref="L18:M18"/>
    <mergeCell ref="L19:M19"/>
    <mergeCell ref="L21:M21"/>
    <mergeCell ref="L25:M25"/>
    <mergeCell ref="L26:M26"/>
    <mergeCell ref="D14:E14"/>
    <mergeCell ref="L14:M14"/>
    <mergeCell ref="L15:M15"/>
    <mergeCell ref="L16:M16"/>
    <mergeCell ref="L17:M17"/>
    <mergeCell ref="A26:C26"/>
    <mergeCell ref="A23:C23"/>
    <mergeCell ref="A24:C24"/>
    <mergeCell ref="D26:E26"/>
    <mergeCell ref="A18:C18"/>
    <mergeCell ref="A20:C20"/>
    <mergeCell ref="A19:C19"/>
    <mergeCell ref="A14:C14"/>
    <mergeCell ref="A17:C17"/>
    <mergeCell ref="A15:C15"/>
    <mergeCell ref="D20:E20"/>
    <mergeCell ref="A27:C27"/>
    <mergeCell ref="L34:M34"/>
    <mergeCell ref="L27:M27"/>
    <mergeCell ref="A21:C21"/>
    <mergeCell ref="A22:C22"/>
    <mergeCell ref="D33:E33"/>
    <mergeCell ref="L29:M29"/>
    <mergeCell ref="L22:M22"/>
    <mergeCell ref="L28:M28"/>
    <mergeCell ref="A25:C25"/>
    <mergeCell ref="L32:M32"/>
    <mergeCell ref="L30:M30"/>
    <mergeCell ref="D27:E27"/>
    <mergeCell ref="L23:M23"/>
    <mergeCell ref="D21:E21"/>
    <mergeCell ref="L20:M20"/>
    <mergeCell ref="L24:M24"/>
    <mergeCell ref="D32:E32"/>
    <mergeCell ref="D31:E31"/>
    <mergeCell ref="D30:E30"/>
    <mergeCell ref="D28:E28"/>
    <mergeCell ref="D29:E29"/>
    <mergeCell ref="D49:E49"/>
    <mergeCell ref="D48:E48"/>
    <mergeCell ref="F35:K35"/>
    <mergeCell ref="J37:K37"/>
    <mergeCell ref="D37:F37"/>
    <mergeCell ref="D45:E45"/>
    <mergeCell ref="D46:E46"/>
    <mergeCell ref="D47:E47"/>
    <mergeCell ref="D34:E36"/>
    <mergeCell ref="B36:C36"/>
    <mergeCell ref="B35:C35"/>
    <mergeCell ref="A28:C28"/>
    <mergeCell ref="A37:C37"/>
    <mergeCell ref="B34:C34"/>
    <mergeCell ref="A29:C29"/>
    <mergeCell ref="A33:C33"/>
    <mergeCell ref="A32:C32"/>
    <mergeCell ref="L33:M33"/>
    <mergeCell ref="L31:M31"/>
    <mergeCell ref="H37:I37"/>
    <mergeCell ref="L37:M37"/>
    <mergeCell ref="L35:M35"/>
    <mergeCell ref="L36:M36"/>
    <mergeCell ref="F36:K36"/>
    <mergeCell ref="F34:K34"/>
    <mergeCell ref="D62:E62"/>
    <mergeCell ref="D59:E59"/>
    <mergeCell ref="D60:E60"/>
    <mergeCell ref="D43:E43"/>
    <mergeCell ref="D44:E44"/>
    <mergeCell ref="D55:E55"/>
    <mergeCell ref="D56:E56"/>
    <mergeCell ref="D57:E57"/>
    <mergeCell ref="D58:E58"/>
    <mergeCell ref="D61:E61"/>
    <mergeCell ref="D54:E54"/>
    <mergeCell ref="D50:E50"/>
    <mergeCell ref="D51:E51"/>
    <mergeCell ref="D53:E53"/>
    <mergeCell ref="D52:E52"/>
    <mergeCell ref="D84:E84"/>
    <mergeCell ref="D77:E77"/>
    <mergeCell ref="D76:E76"/>
    <mergeCell ref="D79:E79"/>
    <mergeCell ref="D80:E80"/>
    <mergeCell ref="D78:E78"/>
    <mergeCell ref="D85:E85"/>
    <mergeCell ref="D81:E81"/>
    <mergeCell ref="D82:E82"/>
    <mergeCell ref="D93:E93"/>
    <mergeCell ref="D87:E87"/>
    <mergeCell ref="D88:E88"/>
    <mergeCell ref="D89:E89"/>
    <mergeCell ref="D90:E90"/>
    <mergeCell ref="D91:E91"/>
    <mergeCell ref="D92:E92"/>
    <mergeCell ref="P21:V22"/>
    <mergeCell ref="P30:T30"/>
    <mergeCell ref="D63:E63"/>
    <mergeCell ref="D64:E64"/>
    <mergeCell ref="D65:E65"/>
    <mergeCell ref="D74:E74"/>
    <mergeCell ref="D68:E68"/>
    <mergeCell ref="D69:E69"/>
    <mergeCell ref="D72:E72"/>
    <mergeCell ref="D73:E73"/>
    <mergeCell ref="D83:E83"/>
    <mergeCell ref="D66:E66"/>
    <mergeCell ref="D67:E67"/>
    <mergeCell ref="D70:E70"/>
    <mergeCell ref="D71:E71"/>
    <mergeCell ref="D75:E75"/>
    <mergeCell ref="D86:E86"/>
  </mergeCells>
  <phoneticPr fontId="0" type="noConversion"/>
  <conditionalFormatting sqref="C3:D3">
    <cfRule type="expression" dxfId="138" priority="31" stopIfTrue="1">
      <formula>ISBLANK($C$3)</formula>
    </cfRule>
  </conditionalFormatting>
  <conditionalFormatting sqref="D4">
    <cfRule type="expression" dxfId="137" priority="34" stopIfTrue="1">
      <formula>ISBLANK($D$4)</formula>
    </cfRule>
  </conditionalFormatting>
  <conditionalFormatting sqref="D5">
    <cfRule type="expression" dxfId="136" priority="35" stopIfTrue="1">
      <formula>ISBLANK($D$5)</formula>
    </cfRule>
  </conditionalFormatting>
  <conditionalFormatting sqref="D37:F37">
    <cfRule type="expression" dxfId="135" priority="29" stopIfTrue="1">
      <formula>ISBLANK($D$37)</formula>
    </cfRule>
  </conditionalFormatting>
  <conditionalFormatting sqref="D6:H6">
    <cfRule type="expression" dxfId="134" priority="37" stopIfTrue="1">
      <formula>ISBLANK($D$6)</formula>
    </cfRule>
  </conditionalFormatting>
  <conditionalFormatting sqref="D7:H7">
    <cfRule type="expression" dxfId="133" priority="38" stopIfTrue="1">
      <formula>ISBLANK($D$7)</formula>
    </cfRule>
  </conditionalFormatting>
  <conditionalFormatting sqref="D10:H10">
    <cfRule type="expression" dxfId="132" priority="39" stopIfTrue="1">
      <formula>ISBLANK($D$10)</formula>
    </cfRule>
  </conditionalFormatting>
  <conditionalFormatting sqref="F12:K12">
    <cfRule type="expression" dxfId="131" priority="3" stopIfTrue="1">
      <formula>AND(F$33&gt;0,ISBLANK(F$12))</formula>
    </cfRule>
  </conditionalFormatting>
  <conditionalFormatting sqref="F13:K13">
    <cfRule type="expression" dxfId="130" priority="5" stopIfTrue="1">
      <formula>AND(F$33&gt;0,ISBLANK(F$13))</formula>
    </cfRule>
  </conditionalFormatting>
  <conditionalFormatting sqref="F14:K14">
    <cfRule type="expression" dxfId="129" priority="78" stopIfTrue="1">
      <formula>OR($H$5="Yes")</formula>
    </cfRule>
  </conditionalFormatting>
  <conditionalFormatting sqref="F15:K15 F19:K20 F32:K32">
    <cfRule type="cellIs" dxfId="128" priority="27" stopIfTrue="1" operator="greaterThanOrEqual">
      <formula>75</formula>
    </cfRule>
  </conditionalFormatting>
  <conditionalFormatting sqref="F22:K25">
    <cfRule type="expression" dxfId="127" priority="8" stopIfTrue="1">
      <formula>AND(F$26&gt;F$27,F22&gt;=75)</formula>
    </cfRule>
    <cfRule type="expression" dxfId="126" priority="9" stopIfTrue="1">
      <formula>F$26&gt;F$27</formula>
    </cfRule>
    <cfRule type="cellIs" dxfId="125" priority="10" stopIfTrue="1" operator="greaterThanOrEqual">
      <formula>75</formula>
    </cfRule>
  </conditionalFormatting>
  <conditionalFormatting sqref="F28:K28">
    <cfRule type="expression" dxfId="124" priority="11" stopIfTrue="1">
      <formula>F$26&gt;F$27</formula>
    </cfRule>
  </conditionalFormatting>
  <conditionalFormatting sqref="F30:K30">
    <cfRule type="cellIs" dxfId="123" priority="28" stopIfTrue="1" operator="greaterThanOrEqual">
      <formula>25</formula>
    </cfRule>
  </conditionalFormatting>
  <conditionalFormatting sqref="F31:K31">
    <cfRule type="cellIs" dxfId="122" priority="42" stopIfTrue="1" operator="greaterThanOrEqual">
      <formula>75</formula>
    </cfRule>
  </conditionalFormatting>
  <conditionalFormatting sqref="H5">
    <cfRule type="expression" dxfId="121" priority="41" stopIfTrue="1">
      <formula>ISBLANK($H$5)</formula>
    </cfRule>
  </conditionalFormatting>
  <conditionalFormatting sqref="H3:I3">
    <cfRule type="expression" dxfId="120" priority="32" stopIfTrue="1">
      <formula>ISBLANK($H$3)</formula>
    </cfRule>
  </conditionalFormatting>
  <conditionalFormatting sqref="H37:I37">
    <cfRule type="expression" dxfId="119" priority="30" stopIfTrue="1">
      <formula>ISBLANK($H$37)</formula>
    </cfRule>
  </conditionalFormatting>
  <conditionalFormatting sqref="J5">
    <cfRule type="expression" dxfId="118" priority="40" stopIfTrue="1">
      <formula>ISBLANK($J$5)</formula>
    </cfRule>
  </conditionalFormatting>
  <conditionalFormatting sqref="L3:N3">
    <cfRule type="expression" dxfId="117" priority="33" stopIfTrue="1">
      <formula>ISBLANK($L$3)</formula>
    </cfRule>
  </conditionalFormatting>
  <conditionalFormatting sqref="L5:N5">
    <cfRule type="expression" dxfId="116" priority="36" stopIfTrue="1">
      <formula>ISBLANK($L$5)</formula>
    </cfRule>
  </conditionalFormatting>
  <conditionalFormatting sqref="P6">
    <cfRule type="expression" dxfId="115" priority="23" stopIfTrue="1">
      <formula>AND($G$33&gt;0,ISBLANK($G$13))</formula>
    </cfRule>
  </conditionalFormatting>
  <conditionalFormatting sqref="P8">
    <cfRule type="expression" dxfId="114" priority="21" stopIfTrue="1">
      <formula>AND($H$33&gt;0,ISBLANK($H$13))</formula>
    </cfRule>
  </conditionalFormatting>
  <conditionalFormatting sqref="P10">
    <cfRule type="expression" dxfId="113" priority="19" stopIfTrue="1">
      <formula>AND($I$33&gt;0,ISBLANK($I$13))</formula>
    </cfRule>
  </conditionalFormatting>
  <conditionalFormatting sqref="P12">
    <cfRule type="expression" dxfId="112" priority="17" stopIfTrue="1">
      <formula>AND($J$33&gt;0,ISBLANK($J$13))</formula>
    </cfRule>
  </conditionalFormatting>
  <conditionalFormatting sqref="P14">
    <cfRule type="expression" dxfId="111" priority="15" stopIfTrue="1">
      <formula>AND($K$33&gt;0,ISBLANK($K$13))</formula>
    </cfRule>
  </conditionalFormatting>
  <conditionalFormatting sqref="P21">
    <cfRule type="expression" dxfId="110" priority="7" stopIfTrue="1">
      <formula>$B$45=TRUE</formula>
    </cfRule>
  </conditionalFormatting>
  <conditionalFormatting sqref="P23">
    <cfRule type="expression" dxfId="109" priority="1" stopIfTrue="1">
      <formula>$B$46=TRUE</formula>
    </cfRule>
  </conditionalFormatting>
  <conditionalFormatting sqref="P3:T3">
    <cfRule type="expression" dxfId="108" priority="24" stopIfTrue="1">
      <formula>AND($F$33&gt;0,ISBLANK($F$12))</formula>
    </cfRule>
  </conditionalFormatting>
  <conditionalFormatting sqref="P4:T4">
    <cfRule type="expression" dxfId="107" priority="25" stopIfTrue="1">
      <formula>AND($F$33&gt;0,ISBLANK($F$13))</formula>
    </cfRule>
  </conditionalFormatting>
  <conditionalFormatting sqref="P5:T5">
    <cfRule type="expression" dxfId="106" priority="22" stopIfTrue="1">
      <formula>AND($G$33&gt;0,ISBLANK($G$12))</formula>
    </cfRule>
  </conditionalFormatting>
  <conditionalFormatting sqref="P7:T7">
    <cfRule type="expression" dxfId="105" priority="20" stopIfTrue="1">
      <formula>AND($H$33&gt;0,ISBLANK($H$12))</formula>
    </cfRule>
  </conditionalFormatting>
  <conditionalFormatting sqref="P9:T9">
    <cfRule type="expression" dxfId="104" priority="18" stopIfTrue="1">
      <formula>AND($I$33&gt;0,ISBLANK($I$12))</formula>
    </cfRule>
  </conditionalFormatting>
  <conditionalFormatting sqref="P11:T11">
    <cfRule type="expression" dxfId="103" priority="16" stopIfTrue="1">
      <formula>AND($J$33&gt;0,ISBLANK($J$12))</formula>
    </cfRule>
  </conditionalFormatting>
  <conditionalFormatting sqref="P13:T13">
    <cfRule type="expression" dxfId="102" priority="14" stopIfTrue="1">
      <formula>AND($K$33&gt;0,ISBLANK($K$12))</formula>
    </cfRule>
  </conditionalFormatting>
  <conditionalFormatting sqref="P30:T30">
    <cfRule type="expression" dxfId="101" priority="4" stopIfTrue="1">
      <formula>OR(F30&gt;75, G30&gt;75, H30&gt;75, I30&gt;75, J30&gt;75, K30&gt;75)</formula>
    </cfRule>
  </conditionalFormatting>
  <conditionalFormatting sqref="V32">
    <cfRule type="expression" dxfId="100" priority="26" stopIfTrue="1">
      <formula>AND(NOT(ISBLANK($K$13)),$K$13&lt;&gt;$F$5,$K$13&lt;&gt;$G$5,$K$13&lt;&gt;$H$5,$K$13&lt;&gt;$D$5)</formula>
    </cfRule>
  </conditionalFormatting>
  <dataValidations count="4">
    <dataValidation type="date" operator="greaterThan" allowBlank="1" showInputMessage="1" showErrorMessage="1" sqref="C3:D3" xr:uid="{F701CC10-1438-48FC-B643-2A7F816C42FF}">
      <formula1>38353</formula1>
    </dataValidation>
    <dataValidation type="date" operator="greaterThan" allowBlank="1" showInputMessage="1" showErrorMessage="1" errorTitle="Date Validation" error="Please enter a valid date in the following format: MM/DD/YYYY" sqref="F12:K12" xr:uid="{5ECF30DB-CC13-4CFB-A4C5-C772B4F2232A}">
      <formula1>38353</formula1>
    </dataValidation>
    <dataValidation type="decimal" operator="greaterThanOrEqual" allowBlank="1" showInputMessage="1" showErrorMessage="1" errorTitle="Number Validation" error="Please enter a valid number greater than or equal to zero." sqref="F19:K25 F29:K31 F14:K17" xr:uid="{4000827C-0532-42B7-92CF-203A8940AD24}">
      <formula1>0</formula1>
    </dataValidation>
    <dataValidation type="decimal" operator="lessThanOrEqual" allowBlank="1" showInputMessage="1" showErrorMessage="1" errorTitle="Number Validation" error="Please enter a valid number." sqref="L34:M36" xr:uid="{793AACFB-BEBB-4129-983F-095AF0DFD179}">
      <formula1>100000</formula1>
    </dataValidation>
  </dataValidations>
  <pageMargins left="0.4" right="0.4" top="0.4" bottom="0" header="0" footer="0"/>
  <pageSetup scale="95" orientation="portrait" horizontalDpi="300" verticalDpi="30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15630-4A3E-44A7-AD15-0541B3ECD576}">
  <sheetPr codeName="Sheet7">
    <pageSetUpPr fitToPage="1"/>
  </sheetPr>
  <dimension ref="A1:V93"/>
  <sheetViews>
    <sheetView showZeros="0" topLeftCell="A4" workbookViewId="0">
      <selection activeCell="H18" sqref="H18"/>
    </sheetView>
  </sheetViews>
  <sheetFormatPr defaultColWidth="9.140625" defaultRowHeight="12.75"/>
  <cols>
    <col min="1" max="1" width="5" customWidth="1"/>
    <col min="2" max="2" width="3.140625" customWidth="1"/>
    <col min="3" max="3" width="2.42578125" customWidth="1"/>
    <col min="4" max="4" width="10" customWidth="1"/>
    <col min="5" max="5" width="8.140625" customWidth="1"/>
    <col min="6" max="8" width="10.7109375" customWidth="1"/>
    <col min="9" max="11" width="9.7109375" customWidth="1"/>
    <col min="12" max="12" width="5.140625" customWidth="1"/>
    <col min="13" max="13" width="6.85546875" customWidth="1"/>
    <col min="14" max="14" width="3" style="3" customWidth="1"/>
    <col min="15" max="15" width="2.42578125" customWidth="1"/>
  </cols>
  <sheetData>
    <row r="1" spans="1:22" ht="12" customHeight="1" thickBot="1">
      <c r="A1" s="501" t="str">
        <f>"UCSF:  CONTINENTAL US TRAVEL EXPENSE VOUCHER  U85-2-ConUS  ("&amp;'TEV Guidelines &amp; Compliance'!B1&amp;")"</f>
        <v>UCSF:  CONTINENTAL US TRAVEL EXPENSE VOUCHER  U85-2-ConUS  (R07/2012)</v>
      </c>
      <c r="B1" s="501"/>
      <c r="C1" s="501"/>
      <c r="D1" s="501"/>
      <c r="E1" s="501"/>
      <c r="F1" s="501"/>
      <c r="G1" s="501"/>
      <c r="H1" s="501"/>
      <c r="I1" s="501"/>
      <c r="J1" s="501"/>
      <c r="K1" s="61" t="s">
        <v>160</v>
      </c>
      <c r="L1" s="61">
        <v>4</v>
      </c>
      <c r="M1" s="62" t="s">
        <v>161</v>
      </c>
      <c r="N1" s="63">
        <f>'TEV - 1'!N2</f>
        <v>1</v>
      </c>
      <c r="T1" s="33"/>
    </row>
    <row r="2" spans="1:22" ht="20.25" customHeight="1" thickBot="1">
      <c r="A2" s="458" t="s">
        <v>230</v>
      </c>
      <c r="B2" s="459"/>
      <c r="C2" s="459"/>
      <c r="D2" s="459"/>
      <c r="E2" s="459"/>
      <c r="F2" s="459"/>
      <c r="G2" s="459"/>
      <c r="H2" s="459"/>
      <c r="I2" s="459"/>
      <c r="J2" s="459"/>
      <c r="K2" s="459"/>
      <c r="L2" s="459"/>
      <c r="M2" s="459"/>
      <c r="N2" s="460"/>
      <c r="P2" s="383" t="s">
        <v>156</v>
      </c>
      <c r="Q2" s="383"/>
      <c r="R2" s="383"/>
      <c r="S2" s="383"/>
      <c r="T2" s="383"/>
    </row>
    <row r="3" spans="1:22" ht="18" customHeight="1">
      <c r="A3" s="442" t="s">
        <v>145</v>
      </c>
      <c r="B3" s="443"/>
      <c r="C3" s="444">
        <f ca="1">'TEV - 1'!C4</f>
        <v>45847</v>
      </c>
      <c r="D3" s="445"/>
      <c r="E3" s="454" t="s">
        <v>123</v>
      </c>
      <c r="F3" s="455"/>
      <c r="G3" s="456"/>
      <c r="H3" s="474">
        <f>'TEV - 1'!H4</f>
        <v>0</v>
      </c>
      <c r="I3" s="475"/>
      <c r="J3" s="208" t="s">
        <v>112</v>
      </c>
      <c r="K3" s="208"/>
      <c r="L3" s="431">
        <f>'TEV - 1'!L4</f>
        <v>0</v>
      </c>
      <c r="M3" s="432"/>
      <c r="N3" s="433"/>
      <c r="P3" s="217" t="s">
        <v>76</v>
      </c>
      <c r="Q3" s="217"/>
      <c r="R3" s="217"/>
      <c r="S3" s="217"/>
      <c r="T3" s="217"/>
      <c r="U3" s="29"/>
    </row>
    <row r="4" spans="1:22" ht="36" customHeight="1">
      <c r="A4" s="461" t="s">
        <v>98</v>
      </c>
      <c r="B4" s="462"/>
      <c r="C4" s="463"/>
      <c r="D4" s="446">
        <f>'TEV - 1'!D5</f>
        <v>0</v>
      </c>
      <c r="E4" s="447"/>
      <c r="F4" s="447"/>
      <c r="G4" s="447"/>
      <c r="H4" s="447"/>
      <c r="I4" s="447"/>
      <c r="J4" s="447"/>
      <c r="K4" s="447"/>
      <c r="L4" s="447"/>
      <c r="M4" s="447"/>
      <c r="N4" s="448"/>
      <c r="P4" s="217" t="s">
        <v>14</v>
      </c>
      <c r="Q4" s="217"/>
      <c r="R4" s="217"/>
      <c r="S4" s="217"/>
      <c r="T4" s="217"/>
      <c r="U4" s="217"/>
    </row>
    <row r="5" spans="1:22" ht="18" customHeight="1" thickBot="1">
      <c r="A5" s="451" t="s">
        <v>97</v>
      </c>
      <c r="B5" s="452"/>
      <c r="C5" s="453"/>
      <c r="D5" s="449">
        <f>'TEV - 1'!D6</f>
        <v>0</v>
      </c>
      <c r="E5" s="450"/>
      <c r="F5" s="385" t="s">
        <v>200</v>
      </c>
      <c r="G5" s="386"/>
      <c r="H5" s="112">
        <f>'TEV - 1'!H6</f>
        <v>0</v>
      </c>
      <c r="I5" s="143" t="s">
        <v>5</v>
      </c>
      <c r="J5" s="113" t="str">
        <f>'TEV - 1'!J6</f>
        <v>&gt;= 24 hrs</v>
      </c>
      <c r="K5" s="65" t="s">
        <v>4</v>
      </c>
      <c r="L5" s="466">
        <f>'TEV - 1'!L6</f>
        <v>0</v>
      </c>
      <c r="M5" s="467"/>
      <c r="N5" s="468"/>
      <c r="P5" s="217" t="s">
        <v>150</v>
      </c>
      <c r="Q5" s="217"/>
      <c r="R5" s="217"/>
      <c r="S5" s="217"/>
      <c r="T5" s="217"/>
    </row>
    <row r="6" spans="1:22">
      <c r="A6" s="440" t="s">
        <v>162</v>
      </c>
      <c r="B6" s="441"/>
      <c r="C6" s="441"/>
      <c r="D6" s="464">
        <f>'TEV - 1'!D7</f>
        <v>0</v>
      </c>
      <c r="E6" s="465"/>
      <c r="F6" s="465"/>
      <c r="G6" s="465"/>
      <c r="H6" s="465"/>
      <c r="I6" s="434" t="s">
        <v>124</v>
      </c>
      <c r="J6" s="435"/>
      <c r="K6" s="435"/>
      <c r="L6" s="435"/>
      <c r="M6" s="435"/>
      <c r="N6" s="436"/>
      <c r="O6" s="30"/>
      <c r="P6" s="217" t="s">
        <v>15</v>
      </c>
      <c r="Q6" s="217"/>
      <c r="R6" s="217"/>
      <c r="S6" s="217"/>
      <c r="T6" s="217"/>
      <c r="U6" s="217"/>
    </row>
    <row r="7" spans="1:22" ht="12" customHeight="1">
      <c r="A7" s="478" t="s">
        <v>163</v>
      </c>
      <c r="B7" s="479"/>
      <c r="C7" s="479"/>
      <c r="D7" s="469">
        <f>'TEV - 1'!D8</f>
        <v>0</v>
      </c>
      <c r="E7" s="470"/>
      <c r="F7" s="470"/>
      <c r="G7" s="470"/>
      <c r="H7" s="470"/>
      <c r="I7" s="437">
        <f>'TEV - 1'!I8</f>
        <v>0</v>
      </c>
      <c r="J7" s="438"/>
      <c r="K7" s="438"/>
      <c r="L7" s="438"/>
      <c r="M7" s="438"/>
      <c r="N7" s="439"/>
      <c r="P7" s="217" t="s">
        <v>151</v>
      </c>
      <c r="Q7" s="217"/>
      <c r="R7" s="217"/>
      <c r="S7" s="217"/>
      <c r="T7" s="217"/>
    </row>
    <row r="8" spans="1:22" ht="12" customHeight="1">
      <c r="A8" s="476" t="s">
        <v>164</v>
      </c>
      <c r="B8" s="477"/>
      <c r="C8" s="477"/>
      <c r="D8" s="437">
        <f>'TEV - 1'!D9</f>
        <v>0</v>
      </c>
      <c r="E8" s="438"/>
      <c r="F8" s="438"/>
      <c r="G8" s="438"/>
      <c r="H8" s="438"/>
      <c r="I8" s="437">
        <f>'TEV - 1'!I9</f>
        <v>0</v>
      </c>
      <c r="J8" s="438"/>
      <c r="K8" s="438"/>
      <c r="L8" s="438"/>
      <c r="M8" s="438"/>
      <c r="N8" s="439"/>
      <c r="P8" s="217" t="s">
        <v>16</v>
      </c>
      <c r="Q8" s="217"/>
      <c r="R8" s="217"/>
      <c r="S8" s="217"/>
      <c r="T8" s="217"/>
      <c r="U8" s="217"/>
    </row>
    <row r="9" spans="1:22" ht="12" customHeight="1">
      <c r="A9" s="476" t="s">
        <v>122</v>
      </c>
      <c r="B9" s="477"/>
      <c r="C9" s="477"/>
      <c r="D9" s="437">
        <f>'TEV - 1'!D10</f>
        <v>0</v>
      </c>
      <c r="E9" s="438"/>
      <c r="F9" s="438"/>
      <c r="G9" s="438"/>
      <c r="H9" s="438"/>
      <c r="I9" s="437">
        <f>'TEV - 1'!I10</f>
        <v>0</v>
      </c>
      <c r="J9" s="438"/>
      <c r="K9" s="438"/>
      <c r="L9" s="438"/>
      <c r="M9" s="438"/>
      <c r="N9" s="439"/>
      <c r="P9" s="217" t="s">
        <v>152</v>
      </c>
      <c r="Q9" s="217"/>
      <c r="R9" s="217"/>
      <c r="S9" s="217"/>
      <c r="T9" s="217"/>
    </row>
    <row r="10" spans="1:22" ht="13.5" thickBot="1">
      <c r="A10" s="490" t="s">
        <v>165</v>
      </c>
      <c r="B10" s="491"/>
      <c r="C10" s="491"/>
      <c r="D10" s="472">
        <f>'TEV - 1'!D11</f>
        <v>0</v>
      </c>
      <c r="E10" s="473"/>
      <c r="F10" s="473"/>
      <c r="G10" s="473"/>
      <c r="H10" s="473"/>
      <c r="I10" s="472">
        <f>'TEV - 1'!I11</f>
        <v>0</v>
      </c>
      <c r="J10" s="473"/>
      <c r="K10" s="473"/>
      <c r="L10" s="473"/>
      <c r="M10" s="473"/>
      <c r="N10" s="480"/>
      <c r="P10" s="217" t="s">
        <v>17</v>
      </c>
      <c r="Q10" s="217"/>
      <c r="R10" s="217"/>
      <c r="S10" s="217"/>
      <c r="T10" s="217"/>
      <c r="U10" s="217"/>
    </row>
    <row r="11" spans="1:22" ht="12" customHeight="1">
      <c r="A11" s="304">
        <v>1</v>
      </c>
      <c r="B11" s="305"/>
      <c r="C11" s="306"/>
      <c r="D11" s="487"/>
      <c r="E11" s="488"/>
      <c r="F11" s="120" t="s">
        <v>96</v>
      </c>
      <c r="G11" s="121" t="s">
        <v>96</v>
      </c>
      <c r="H11" s="121" t="s">
        <v>96</v>
      </c>
      <c r="I11" s="121" t="s">
        <v>96</v>
      </c>
      <c r="J11" s="121" t="s">
        <v>96</v>
      </c>
      <c r="K11" s="121" t="s">
        <v>96</v>
      </c>
      <c r="L11" s="122" t="s">
        <v>166</v>
      </c>
      <c r="M11" s="123"/>
      <c r="N11" s="124">
        <v>1</v>
      </c>
      <c r="P11" s="217" t="s">
        <v>153</v>
      </c>
      <c r="Q11" s="217"/>
      <c r="R11" s="217"/>
      <c r="S11" s="217"/>
      <c r="T11" s="217"/>
    </row>
    <row r="12" spans="1:22" ht="12" customHeight="1">
      <c r="A12" s="409">
        <v>2</v>
      </c>
      <c r="B12" s="410"/>
      <c r="C12" s="410"/>
      <c r="D12" s="365" t="s">
        <v>2</v>
      </c>
      <c r="E12" s="471"/>
      <c r="F12" s="34"/>
      <c r="G12" s="34"/>
      <c r="H12" s="34"/>
      <c r="I12" s="34"/>
      <c r="J12" s="34"/>
      <c r="K12" s="34"/>
      <c r="L12" s="396"/>
      <c r="M12" s="397"/>
      <c r="N12" s="125">
        <v>2</v>
      </c>
      <c r="P12" s="217" t="s">
        <v>18</v>
      </c>
      <c r="Q12" s="217"/>
      <c r="R12" s="217"/>
      <c r="S12" s="217"/>
      <c r="T12" s="217"/>
      <c r="U12" s="217"/>
    </row>
    <row r="13" spans="1:22" ht="12" customHeight="1" thickBot="1">
      <c r="A13" s="240">
        <v>3</v>
      </c>
      <c r="B13" s="241"/>
      <c r="C13" s="242"/>
      <c r="D13" s="310" t="s">
        <v>13</v>
      </c>
      <c r="E13" s="398"/>
      <c r="F13" s="109"/>
      <c r="G13" s="110"/>
      <c r="H13" s="110"/>
      <c r="I13" s="111"/>
      <c r="J13" s="110"/>
      <c r="K13" s="110"/>
      <c r="L13" s="416"/>
      <c r="M13" s="417"/>
      <c r="N13" s="126">
        <v>3</v>
      </c>
      <c r="P13" s="217" t="s">
        <v>154</v>
      </c>
      <c r="Q13" s="217"/>
      <c r="R13" s="217"/>
      <c r="S13" s="217"/>
      <c r="T13" s="217"/>
    </row>
    <row r="14" spans="1:22" ht="12" customHeight="1">
      <c r="A14" s="307">
        <v>4</v>
      </c>
      <c r="B14" s="308"/>
      <c r="C14" s="309"/>
      <c r="D14" s="253" t="s">
        <v>167</v>
      </c>
      <c r="E14" s="347"/>
      <c r="F14" s="21"/>
      <c r="G14" s="22"/>
      <c r="H14" s="22"/>
      <c r="I14" s="22"/>
      <c r="J14" s="22"/>
      <c r="K14" s="22"/>
      <c r="L14" s="348">
        <f>SUM(F14:K14)</f>
        <v>0</v>
      </c>
      <c r="M14" s="220"/>
      <c r="N14" s="127">
        <v>4</v>
      </c>
      <c r="P14" s="217" t="s">
        <v>108</v>
      </c>
      <c r="Q14" s="217"/>
      <c r="R14" s="217"/>
      <c r="S14" s="217"/>
      <c r="T14" s="217"/>
      <c r="U14" s="217"/>
    </row>
    <row r="15" spans="1:22" ht="12" customHeight="1">
      <c r="A15" s="307">
        <v>5</v>
      </c>
      <c r="B15" s="308"/>
      <c r="C15" s="309"/>
      <c r="D15" s="253" t="s">
        <v>128</v>
      </c>
      <c r="E15" s="347"/>
      <c r="F15" s="14"/>
      <c r="G15" s="15"/>
      <c r="H15" s="15"/>
      <c r="I15" s="15"/>
      <c r="J15" s="15"/>
      <c r="K15" s="15"/>
      <c r="L15" s="222">
        <f>SUM(F15:K15)</f>
        <v>0</v>
      </c>
      <c r="M15" s="221"/>
      <c r="N15" s="127">
        <v>5</v>
      </c>
      <c r="O15" s="5"/>
      <c r="V15" s="5"/>
    </row>
    <row r="16" spans="1:22" ht="12" customHeight="1">
      <c r="A16" s="307">
        <v>6</v>
      </c>
      <c r="B16" s="308"/>
      <c r="C16" s="309"/>
      <c r="D16" s="253" t="s">
        <v>168</v>
      </c>
      <c r="E16" s="347"/>
      <c r="F16" s="23"/>
      <c r="G16" s="24"/>
      <c r="H16" s="24"/>
      <c r="I16" s="24"/>
      <c r="J16" s="24"/>
      <c r="K16" s="22"/>
      <c r="L16" s="222">
        <f>SUM(F16:K16)</f>
        <v>0</v>
      </c>
      <c r="M16" s="221"/>
      <c r="N16" s="128">
        <v>6</v>
      </c>
      <c r="O16" s="5"/>
    </row>
    <row r="17" spans="1:22" ht="12" customHeight="1" thickBot="1">
      <c r="A17" s="307">
        <v>7</v>
      </c>
      <c r="B17" s="308"/>
      <c r="C17" s="309"/>
      <c r="D17" s="253" t="s">
        <v>130</v>
      </c>
      <c r="E17" s="347"/>
      <c r="F17" s="18"/>
      <c r="G17" s="19"/>
      <c r="H17" s="19"/>
      <c r="I17" s="19"/>
      <c r="J17" s="19"/>
      <c r="K17" s="20"/>
      <c r="L17" s="223"/>
      <c r="M17" s="224"/>
      <c r="N17" s="128">
        <v>7</v>
      </c>
      <c r="O17" s="5"/>
    </row>
    <row r="18" spans="1:22" ht="12" customHeight="1" thickBot="1">
      <c r="A18" s="307">
        <v>8</v>
      </c>
      <c r="B18" s="308"/>
      <c r="C18" s="309"/>
      <c r="D18" s="8" t="s">
        <v>169</v>
      </c>
      <c r="E18" s="173">
        <f>IF(ISBLANK(F12),0.7,IF(F12&gt;=DATE(2025,1,1),0.7,IF(F12&gt;=DATE(2024,1,1),0.67,IF(F12&gt;=DATE(2023,1,1),0.655,IF(F12&gt;=DATE(2022,7,1),0.625,IF(F12&gt;=DATE(2022,1,1),0.585,IF(F12&gt;=DATE(2021,1,1),0.56,0.575)))))))</f>
        <v>0.7</v>
      </c>
      <c r="F18" s="174">
        <f t="shared" ref="F18:K18" si="0">IF(F12&gt;=DATE(2025,1,1),SUM(F17*0.7),IF(F12&gt;=DATE(2024,1,1),SUM(F17*0.67),IF(F12&gt;=DATE(2023,1,1),SUM(F17*0.655),IF(F12&gt;=DATE(2022,7,1),SUM(F17*0.625),IF(F12&gt;=DATE(2022,1,1),SUM(F17*0.585),IF(F12&gt;=DATE(2021,1,1),SUM(F17*0.56),IF(F12&gt;=DATE(2020,1,1),SUM(F17*0.575),SUM(F17*0.58))))))))</f>
        <v>0</v>
      </c>
      <c r="G18" s="174">
        <f t="shared" si="0"/>
        <v>0</v>
      </c>
      <c r="H18" s="174">
        <f t="shared" si="0"/>
        <v>0</v>
      </c>
      <c r="I18" s="174">
        <f t="shared" si="0"/>
        <v>0</v>
      </c>
      <c r="J18" s="174">
        <f t="shared" si="0"/>
        <v>0</v>
      </c>
      <c r="K18" s="174">
        <f t="shared" si="0"/>
        <v>0</v>
      </c>
      <c r="L18" s="221">
        <f t="shared" ref="L18:L25" si="1">SUM(F18:K18)</f>
        <v>0</v>
      </c>
      <c r="M18" s="221"/>
      <c r="N18" s="128">
        <v>8</v>
      </c>
      <c r="O18" s="12"/>
    </row>
    <row r="19" spans="1:22" ht="12" customHeight="1">
      <c r="A19" s="307">
        <v>9</v>
      </c>
      <c r="B19" s="308"/>
      <c r="C19" s="309"/>
      <c r="D19" s="253" t="s">
        <v>170</v>
      </c>
      <c r="E19" s="347"/>
      <c r="F19" s="14"/>
      <c r="G19" s="15"/>
      <c r="H19" s="15"/>
      <c r="I19" s="15"/>
      <c r="J19" s="15"/>
      <c r="K19" s="15"/>
      <c r="L19" s="222">
        <f t="shared" si="1"/>
        <v>0</v>
      </c>
      <c r="M19" s="221"/>
      <c r="N19" s="127">
        <v>9</v>
      </c>
      <c r="O19" s="5"/>
    </row>
    <row r="20" spans="1:22" ht="12" customHeight="1" thickBot="1">
      <c r="A20" s="240">
        <v>10</v>
      </c>
      <c r="B20" s="241"/>
      <c r="C20" s="242"/>
      <c r="D20" s="310" t="s">
        <v>171</v>
      </c>
      <c r="E20" s="311"/>
      <c r="F20" s="16"/>
      <c r="G20" s="17"/>
      <c r="H20" s="17"/>
      <c r="I20" s="17"/>
      <c r="J20" s="17"/>
      <c r="K20" s="17"/>
      <c r="L20" s="420">
        <f t="shared" si="1"/>
        <v>0</v>
      </c>
      <c r="M20" s="250"/>
      <c r="N20" s="129">
        <v>10</v>
      </c>
      <c r="O20" s="5"/>
    </row>
    <row r="21" spans="1:22" ht="21.75" customHeight="1" thickBot="1">
      <c r="A21" s="304">
        <v>11</v>
      </c>
      <c r="B21" s="305"/>
      <c r="C21" s="306"/>
      <c r="D21" s="312" t="s">
        <v>79</v>
      </c>
      <c r="E21" s="313"/>
      <c r="F21" s="50"/>
      <c r="G21" s="51"/>
      <c r="H21" s="51"/>
      <c r="I21" s="51"/>
      <c r="J21" s="51"/>
      <c r="K21" s="51"/>
      <c r="L21" s="259">
        <f t="shared" si="1"/>
        <v>0</v>
      </c>
      <c r="M21" s="260"/>
      <c r="N21" s="130">
        <v>11</v>
      </c>
      <c r="O21" s="5"/>
      <c r="P21" s="225" t="s">
        <v>233</v>
      </c>
      <c r="Q21" s="225"/>
      <c r="R21" s="225"/>
      <c r="S21" s="225"/>
      <c r="T21" s="225"/>
      <c r="U21" s="225"/>
      <c r="V21" s="225"/>
    </row>
    <row r="22" spans="1:22" ht="12" customHeight="1">
      <c r="A22" s="307">
        <v>12</v>
      </c>
      <c r="B22" s="308"/>
      <c r="C22" s="309"/>
      <c r="D22" s="1" t="s">
        <v>172</v>
      </c>
      <c r="E22" s="10" t="s">
        <v>173</v>
      </c>
      <c r="F22" s="46"/>
      <c r="G22" s="45"/>
      <c r="H22" s="45"/>
      <c r="I22" s="45"/>
      <c r="J22" s="45"/>
      <c r="K22" s="45"/>
      <c r="L22" s="220">
        <f t="shared" si="1"/>
        <v>0</v>
      </c>
      <c r="M22" s="220"/>
      <c r="N22" s="127">
        <v>12</v>
      </c>
      <c r="O22" s="5"/>
      <c r="P22" s="225"/>
      <c r="Q22" s="225"/>
      <c r="R22" s="225"/>
      <c r="S22" s="225"/>
      <c r="T22" s="225"/>
      <c r="U22" s="225"/>
      <c r="V22" s="225"/>
    </row>
    <row r="23" spans="1:22" ht="12" customHeight="1">
      <c r="A23" s="307">
        <v>13</v>
      </c>
      <c r="B23" s="308"/>
      <c r="C23" s="309"/>
      <c r="D23" s="1" t="s">
        <v>174</v>
      </c>
      <c r="E23" s="10" t="s">
        <v>175</v>
      </c>
      <c r="F23" s="47"/>
      <c r="G23" s="45"/>
      <c r="H23" s="45"/>
      <c r="I23" s="45"/>
      <c r="J23" s="45"/>
      <c r="K23" s="45"/>
      <c r="L23" s="220">
        <f t="shared" si="1"/>
        <v>0</v>
      </c>
      <c r="M23" s="220"/>
      <c r="N23" s="127">
        <v>13</v>
      </c>
      <c r="O23" s="5"/>
      <c r="P23" s="500" t="s">
        <v>234</v>
      </c>
      <c r="Q23" s="500"/>
      <c r="R23" s="500"/>
      <c r="S23" s="500"/>
      <c r="T23" s="500"/>
      <c r="U23" s="500"/>
      <c r="V23" s="500"/>
    </row>
    <row r="24" spans="1:22" ht="12" customHeight="1">
      <c r="A24" s="307">
        <v>14</v>
      </c>
      <c r="B24" s="308"/>
      <c r="C24" s="309"/>
      <c r="D24" s="1" t="s">
        <v>176</v>
      </c>
      <c r="E24" s="10" t="s">
        <v>177</v>
      </c>
      <c r="F24" s="14"/>
      <c r="G24" s="14"/>
      <c r="H24" s="14"/>
      <c r="I24" s="14"/>
      <c r="J24" s="14"/>
      <c r="K24" s="14"/>
      <c r="L24" s="220">
        <f t="shared" si="1"/>
        <v>0</v>
      </c>
      <c r="M24" s="220"/>
      <c r="N24" s="127">
        <v>14</v>
      </c>
      <c r="O24" s="5"/>
      <c r="P24" s="500"/>
      <c r="Q24" s="500"/>
      <c r="R24" s="500"/>
      <c r="S24" s="500"/>
      <c r="T24" s="500"/>
      <c r="U24" s="500"/>
      <c r="V24" s="500"/>
    </row>
    <row r="25" spans="1:22" ht="12" customHeight="1" thickBot="1">
      <c r="A25" s="307">
        <v>15</v>
      </c>
      <c r="B25" s="308"/>
      <c r="C25" s="309"/>
      <c r="D25" s="7" t="s">
        <v>178</v>
      </c>
      <c r="E25" s="11" t="s">
        <v>179</v>
      </c>
      <c r="F25" s="48"/>
      <c r="G25" s="49"/>
      <c r="H25" s="49"/>
      <c r="I25" s="49"/>
      <c r="J25" s="49"/>
      <c r="K25" s="49"/>
      <c r="L25" s="250">
        <f t="shared" si="1"/>
        <v>0</v>
      </c>
      <c r="M25" s="250"/>
      <c r="N25" s="129">
        <v>15</v>
      </c>
      <c r="O25" s="5"/>
      <c r="P25" s="500"/>
      <c r="Q25" s="500"/>
      <c r="R25" s="500"/>
      <c r="S25" s="500"/>
      <c r="T25" s="500"/>
      <c r="U25" s="500"/>
      <c r="V25" s="500"/>
    </row>
    <row r="26" spans="1:22" ht="12" customHeight="1">
      <c r="A26" s="307">
        <v>16</v>
      </c>
      <c r="B26" s="308"/>
      <c r="C26" s="309"/>
      <c r="D26" s="489" t="s">
        <v>7</v>
      </c>
      <c r="E26" s="248"/>
      <c r="F26" s="132">
        <f t="shared" ref="F26:K26" si="2">SUM(F22:F25)</f>
        <v>0</v>
      </c>
      <c r="G26" s="133">
        <f t="shared" si="2"/>
        <v>0</v>
      </c>
      <c r="H26" s="133">
        <f t="shared" si="2"/>
        <v>0</v>
      </c>
      <c r="I26" s="133">
        <f t="shared" si="2"/>
        <v>0</v>
      </c>
      <c r="J26" s="133">
        <f t="shared" si="2"/>
        <v>0</v>
      </c>
      <c r="K26" s="131">
        <f t="shared" si="2"/>
        <v>0</v>
      </c>
      <c r="L26" s="226"/>
      <c r="M26" s="227"/>
      <c r="N26" s="125">
        <v>16</v>
      </c>
      <c r="O26" s="5"/>
    </row>
    <row r="27" spans="1:22" ht="12" customHeight="1">
      <c r="A27" s="307">
        <v>17</v>
      </c>
      <c r="B27" s="308"/>
      <c r="C27" s="309"/>
      <c r="D27" s="251" t="s">
        <v>99</v>
      </c>
      <c r="E27" s="252"/>
      <c r="F27" s="134">
        <f>IF(OR(F26=0,ISBLANK($J$5)),0,IF($J$5=$B$40,0,IF($J$5=$B$41,IF(AND(F12&gt;=DATE(2016,1,1),F12&lt;DATE(2024,10,1),'TEV Guidelines &amp; Compliance'!$B$5&lt;&gt;"Dept2"),62,IF(AND(F12&gt;=DATE(2022,7,1),F12&lt;DATE(2024,10,1),'TEV Guidelines &amp; Compliance'!$B$5&lt;&gt;"Dept2"),79, IF(AND(F12&gt;=DATE(2024,10,1),'TEV Guidelines &amp; Compliance'!$B$5&lt;&gt;"Dept2"),92,74))))))</f>
        <v>0</v>
      </c>
      <c r="G27" s="134">
        <f>IF(OR(G26=0,ISBLANK($J$5)),0,IF($J$5=$B$40,0,IF($J$5=$B$41,IF(AND(G12&gt;=DATE(2016,1,1),G12&lt;DATE(2024,10,1),'TEV Guidelines &amp; Compliance'!$B$5&lt;&gt;"Dept2"),62,IF(AND(G12&gt;=DATE(2022,7,1),G12&lt;DATE(2024,10,1),'TEV Guidelines &amp; Compliance'!$B$5&lt;&gt;"Dept2"),79, IF(AND(G12&gt;=DATE(2024,10,1),'TEV Guidelines &amp; Compliance'!$B$5&lt;&gt;"Dept2"),92,74))))))</f>
        <v>0</v>
      </c>
      <c r="H27" s="134">
        <f>IF(OR(H26=0,ISBLANK($J$5)),0,IF($J$5=$B$40,0,IF($J$5=$B$41,IF(AND(H12&gt;=DATE(2016,1,1),H12&lt;DATE(2024,10,1),'TEV Guidelines &amp; Compliance'!$B$5&lt;&gt;"Dept2"),62,IF(AND(H12&gt;=DATE(2022,7,1),H12&lt;DATE(2024,10,1),'TEV Guidelines &amp; Compliance'!$B$5&lt;&gt;"Dept2"),79, IF(AND(H12&gt;=DATE(2024,10,1),'TEV Guidelines &amp; Compliance'!$B$5&lt;&gt;"Dept2"),92,74))))))</f>
        <v>0</v>
      </c>
      <c r="I27" s="134">
        <f>IF(OR(I26=0,ISBLANK($J$5)),0,IF($J$5=$B$40,0,IF($J$5=$B$41,IF(AND(I12&gt;=DATE(2016,1,1),I12&lt;DATE(2024,10,1),'TEV Guidelines &amp; Compliance'!$B$5&lt;&gt;"Dept2"),62,IF(AND(I12&gt;=DATE(2022,7,1),I12&lt;DATE(2024,10,1),'TEV Guidelines &amp; Compliance'!$B$5&lt;&gt;"Dept2"),79, IF(AND(I12&gt;=DATE(2024,10,1),'TEV Guidelines &amp; Compliance'!$B$5&lt;&gt;"Dept2"),92,74))))))</f>
        <v>0</v>
      </c>
      <c r="J27" s="134">
        <f>IF(OR(J26=0,ISBLANK($J$5)),0,IF($J$5=$B$40,0,IF($J$5=$B$41,IF(AND(J12&gt;=DATE(2016,1,1),J12&lt;DATE(2024,10,1),'TEV Guidelines &amp; Compliance'!$B$5&lt;&gt;"Dept2"),62,IF(AND(J12&gt;=DATE(2022,7,1),J12&lt;DATE(2024,10,1),'TEV Guidelines &amp; Compliance'!$B$5&lt;&gt;"Dept2"),79, IF(AND(J12&gt;=DATE(2024,10,1),'TEV Guidelines &amp; Compliance'!$B$5&lt;&gt;"Dept2"),92,74))))))</f>
        <v>0</v>
      </c>
      <c r="K27" s="134">
        <f>IF(OR(K26=0,ISBLANK($J$5)),0,IF($J$5=$B$40,0,IF($J$5=$B$41,IF(AND(K12&gt;=DATE(2016,1,1),K12&lt;DATE(2024,10,1),'TEV Guidelines &amp; Compliance'!$B$5&lt;&gt;"Dept2"),62,IF(AND(K12&gt;=DATE(2022,7,1),K12&lt;DATE(2024,10,1),'TEV Guidelines &amp; Compliance'!$B$5&lt;&gt;"Dept2"),79, IF(AND(K12&gt;=DATE(2024,10,1),'TEV Guidelines &amp; Compliance'!$B$5&lt;&gt;"Dept2"),92,74))))))</f>
        <v>0</v>
      </c>
      <c r="L27" s="226"/>
      <c r="M27" s="227"/>
      <c r="N27" s="125">
        <v>17</v>
      </c>
      <c r="O27" s="5"/>
    </row>
    <row r="28" spans="1:22" ht="12" customHeight="1" thickBot="1">
      <c r="A28" s="240">
        <v>18</v>
      </c>
      <c r="B28" s="241"/>
      <c r="C28" s="242"/>
      <c r="D28" s="314" t="s">
        <v>12</v>
      </c>
      <c r="E28" s="315"/>
      <c r="F28" s="135">
        <f t="shared" ref="F28:K28" si="3">IF(ABS(F27)&gt;F26,F26,F27)</f>
        <v>0</v>
      </c>
      <c r="G28" s="136">
        <f t="shared" si="3"/>
        <v>0</v>
      </c>
      <c r="H28" s="136">
        <f t="shared" si="3"/>
        <v>0</v>
      </c>
      <c r="I28" s="136">
        <f t="shared" si="3"/>
        <v>0</v>
      </c>
      <c r="J28" s="136">
        <f t="shared" si="3"/>
        <v>0</v>
      </c>
      <c r="K28" s="136">
        <f t="shared" si="3"/>
        <v>0</v>
      </c>
      <c r="L28" s="257">
        <f t="shared" ref="L28:L33" si="4">SUM(F28:K28)</f>
        <v>0</v>
      </c>
      <c r="M28" s="258"/>
      <c r="N28" s="126">
        <v>18</v>
      </c>
      <c r="O28" s="5"/>
    </row>
    <row r="29" spans="1:22" ht="12" customHeight="1">
      <c r="A29" s="307">
        <v>19</v>
      </c>
      <c r="B29" s="308"/>
      <c r="C29" s="308"/>
      <c r="D29" s="253" t="s">
        <v>180</v>
      </c>
      <c r="E29" s="347"/>
      <c r="F29" s="35"/>
      <c r="G29" s="22"/>
      <c r="H29" s="22"/>
      <c r="I29" s="22"/>
      <c r="J29" s="22"/>
      <c r="K29" s="22"/>
      <c r="L29" s="348">
        <f t="shared" si="4"/>
        <v>0</v>
      </c>
      <c r="M29" s="220"/>
      <c r="N29" s="127">
        <v>19</v>
      </c>
      <c r="O29" s="5"/>
    </row>
    <row r="30" spans="1:22" ht="12" customHeight="1">
      <c r="A30" s="118"/>
      <c r="B30" s="119"/>
      <c r="C30" s="119">
        <v>20</v>
      </c>
      <c r="D30" s="253" t="s">
        <v>91</v>
      </c>
      <c r="E30" s="254"/>
      <c r="F30" s="47"/>
      <c r="G30" s="53"/>
      <c r="H30" s="53"/>
      <c r="I30" s="53"/>
      <c r="J30" s="53"/>
      <c r="K30" s="53"/>
      <c r="L30" s="222">
        <f t="shared" si="4"/>
        <v>0</v>
      </c>
      <c r="M30" s="221"/>
      <c r="N30" s="128">
        <v>20</v>
      </c>
      <c r="O30" s="5"/>
      <c r="P30" s="217" t="s">
        <v>228</v>
      </c>
      <c r="Q30" s="217"/>
      <c r="R30" s="217"/>
      <c r="S30" s="217"/>
      <c r="T30" s="217"/>
      <c r="U30" s="29"/>
      <c r="V30" s="5"/>
    </row>
    <row r="31" spans="1:22" ht="12" customHeight="1">
      <c r="A31" s="118"/>
      <c r="B31" s="119"/>
      <c r="C31" s="119">
        <v>21</v>
      </c>
      <c r="D31" s="253" t="s">
        <v>0</v>
      </c>
      <c r="E31" s="254"/>
      <c r="F31" s="47"/>
      <c r="G31" s="53"/>
      <c r="H31" s="53"/>
      <c r="I31" s="53"/>
      <c r="J31" s="53"/>
      <c r="K31" s="53"/>
      <c r="L31" s="255">
        <f t="shared" si="4"/>
        <v>0</v>
      </c>
      <c r="M31" s="256"/>
      <c r="N31" s="128">
        <v>21</v>
      </c>
      <c r="O31" s="5"/>
      <c r="U31" s="29"/>
      <c r="V31" s="5"/>
    </row>
    <row r="32" spans="1:22" ht="12" customHeight="1" thickBot="1">
      <c r="A32" s="307">
        <v>22</v>
      </c>
      <c r="B32" s="308"/>
      <c r="C32" s="309"/>
      <c r="D32" s="357" t="s">
        <v>129</v>
      </c>
      <c r="E32" s="358"/>
      <c r="F32" s="16"/>
      <c r="G32" s="17"/>
      <c r="H32" s="17"/>
      <c r="I32" s="17"/>
      <c r="J32" s="17"/>
      <c r="K32" s="17"/>
      <c r="L32" s="426">
        <f t="shared" si="4"/>
        <v>0</v>
      </c>
      <c r="M32" s="266"/>
      <c r="N32" s="126">
        <v>22</v>
      </c>
      <c r="O32" s="5"/>
      <c r="V32" s="38"/>
    </row>
    <row r="33" spans="1:21" ht="12" customHeight="1" thickBot="1">
      <c r="A33" s="240">
        <v>23</v>
      </c>
      <c r="B33" s="241"/>
      <c r="C33" s="242"/>
      <c r="D33" s="359" t="s">
        <v>181</v>
      </c>
      <c r="E33" s="360"/>
      <c r="F33" s="137">
        <f t="shared" ref="F33:K33" si="5">IF($H$5="Yes",(SUM(F15:F16)+SUM(F18:F20)+SUM(F29:F32)+F21+F28),(SUM(F14:F16)+SUM(F18:F20)+SUM(F29:F32)+F21+F28))</f>
        <v>0</v>
      </c>
      <c r="G33" s="137">
        <f t="shared" si="5"/>
        <v>0</v>
      </c>
      <c r="H33" s="137">
        <f t="shared" si="5"/>
        <v>0</v>
      </c>
      <c r="I33" s="137">
        <f t="shared" si="5"/>
        <v>0</v>
      </c>
      <c r="J33" s="137">
        <f t="shared" si="5"/>
        <v>0</v>
      </c>
      <c r="K33" s="137">
        <f t="shared" si="5"/>
        <v>0</v>
      </c>
      <c r="L33" s="259">
        <f t="shared" si="4"/>
        <v>0</v>
      </c>
      <c r="M33" s="260"/>
      <c r="N33" s="126">
        <v>23</v>
      </c>
      <c r="O33" s="5"/>
    </row>
    <row r="34" spans="1:21" ht="15" customHeight="1">
      <c r="A34" s="140" t="b">
        <v>1</v>
      </c>
      <c r="B34" s="355">
        <v>24</v>
      </c>
      <c r="C34" s="355"/>
      <c r="D34" s="361" t="s">
        <v>8</v>
      </c>
      <c r="E34" s="362"/>
      <c r="F34" s="356"/>
      <c r="G34" s="356"/>
      <c r="H34" s="356"/>
      <c r="I34" s="356"/>
      <c r="J34" s="356"/>
      <c r="K34" s="356"/>
      <c r="L34" s="424"/>
      <c r="M34" s="425"/>
      <c r="N34" s="124">
        <v>24</v>
      </c>
      <c r="O34" s="5"/>
      <c r="U34" s="29"/>
    </row>
    <row r="35" spans="1:21" ht="15" customHeight="1">
      <c r="A35" s="141" t="b">
        <v>0</v>
      </c>
      <c r="B35" s="281">
        <v>25</v>
      </c>
      <c r="C35" s="281"/>
      <c r="D35" s="361"/>
      <c r="E35" s="362"/>
      <c r="F35" s="261"/>
      <c r="G35" s="261"/>
      <c r="H35" s="261"/>
      <c r="I35" s="261"/>
      <c r="J35" s="261"/>
      <c r="K35" s="261"/>
      <c r="L35" s="427"/>
      <c r="M35" s="428"/>
      <c r="N35" s="127">
        <v>25</v>
      </c>
      <c r="O35" s="5"/>
    </row>
    <row r="36" spans="1:21" ht="15" customHeight="1" thickBot="1">
      <c r="A36" s="141"/>
      <c r="B36" s="281">
        <v>26</v>
      </c>
      <c r="C36" s="281"/>
      <c r="D36" s="363"/>
      <c r="E36" s="364"/>
      <c r="F36" s="484"/>
      <c r="G36" s="261"/>
      <c r="H36" s="261"/>
      <c r="I36" s="261"/>
      <c r="J36" s="485"/>
      <c r="K36" s="486"/>
      <c r="L36" s="492"/>
      <c r="M36" s="493"/>
      <c r="N36" s="125">
        <v>26</v>
      </c>
      <c r="O36" s="5"/>
    </row>
    <row r="37" spans="1:21" ht="15.75" customHeight="1" thickBot="1">
      <c r="A37" s="481" t="s">
        <v>184</v>
      </c>
      <c r="B37" s="482"/>
      <c r="C37" s="483"/>
      <c r="D37" s="494">
        <f>'TEV - 1'!D43</f>
        <v>0</v>
      </c>
      <c r="E37" s="494"/>
      <c r="F37" s="495"/>
      <c r="G37" s="31" t="s">
        <v>185</v>
      </c>
      <c r="H37" s="429">
        <f>'TEV - 1'!H43</f>
        <v>0</v>
      </c>
      <c r="I37" s="430"/>
      <c r="J37" s="289" t="s">
        <v>11</v>
      </c>
      <c r="K37" s="290"/>
      <c r="L37" s="350">
        <f>SUM(L33:L36)</f>
        <v>0</v>
      </c>
      <c r="M37" s="351"/>
      <c r="N37" s="130">
        <v>27</v>
      </c>
      <c r="O37" s="5"/>
    </row>
    <row r="38" spans="1:21" ht="7.5" customHeight="1">
      <c r="I38" s="2"/>
      <c r="L38" s="6"/>
      <c r="M38" s="6"/>
      <c r="N38" s="6"/>
    </row>
    <row r="40" spans="1:21">
      <c r="A40" s="32" t="s">
        <v>36</v>
      </c>
      <c r="B40" s="29" t="s">
        <v>148</v>
      </c>
      <c r="C40" s="29" t="s">
        <v>109</v>
      </c>
    </row>
    <row r="41" spans="1:21">
      <c r="A41" s="32" t="s">
        <v>37</v>
      </c>
      <c r="B41" s="29" t="s">
        <v>149</v>
      </c>
      <c r="C41" s="29" t="s">
        <v>110</v>
      </c>
    </row>
    <row r="42" spans="1:21">
      <c r="A42" s="32" t="s">
        <v>38</v>
      </c>
      <c r="B42" s="29"/>
    </row>
    <row r="43" spans="1:21" ht="12.75" customHeight="1">
      <c r="A43" s="32" t="s">
        <v>39</v>
      </c>
      <c r="D43" s="237"/>
      <c r="E43" s="237"/>
    </row>
    <row r="44" spans="1:21" ht="12.75" customHeight="1">
      <c r="A44" s="32" t="s">
        <v>32</v>
      </c>
      <c r="D44" s="237"/>
      <c r="E44" s="237"/>
    </row>
    <row r="45" spans="1:21" ht="12.75" customHeight="1">
      <c r="A45" s="32" t="s">
        <v>40</v>
      </c>
      <c r="B45" s="198" t="b">
        <f>OR(
  IF(AND(F12&gt;DATE(2017,10,14),F12&lt;DATE(2024,1,1)),F21&gt;275),
  IF(AND(G12&gt;DATE(2017,10,14),G12&lt;DATE(2024,1,1)),G21&gt;275),
  IF(AND(H12&gt;DATE(2017,10,14),H12&lt;DATE(2024,1,1)),H21&gt;275),
  IF(AND(I12&gt;DATE(2017,10,14),I12&lt;DATE(2024,1,1)),I21&gt;275),
  IF(AND(J12&gt;DATE(2017,10,14),J12&lt;DATE(2024,1,1)),J21&gt;275),
  IF(AND(K12&gt;DATE(2017,10,14),K12&lt;DATE(2024,1,1)),K21&gt;275)
)</f>
        <v>0</v>
      </c>
      <c r="D45" s="237"/>
      <c r="E45" s="237"/>
    </row>
    <row r="46" spans="1:21" ht="12.75" customHeight="1">
      <c r="A46" s="32" t="s">
        <v>33</v>
      </c>
      <c r="B46" s="198" t="b">
        <f>OR(
  IF(F12&gt;=DATE(2024,1,1),F21&gt;333),
  IF(G12&gt;=DATE(2024,1,1),G21&gt;333),
  IF(H12&gt;=DATE(2024,1,1),H21&gt;333),
  IF(I12&gt;=DATE(2024,1,1),I21&gt;333),
  IF(J12&gt;=DATE(2024,1,1),J21&gt;333),
  IF(K12&gt;=DATE(2024,1,1),K21&gt;333)
)</f>
        <v>0</v>
      </c>
      <c r="D46" s="237"/>
      <c r="E46" s="237"/>
    </row>
    <row r="47" spans="1:21" ht="12.75" customHeight="1">
      <c r="A47" s="32" t="s">
        <v>41</v>
      </c>
      <c r="D47" s="237"/>
      <c r="E47" s="237"/>
    </row>
    <row r="48" spans="1:21" ht="12.75" customHeight="1">
      <c r="A48" s="32" t="s">
        <v>42</v>
      </c>
      <c r="D48" s="237"/>
      <c r="E48" s="237"/>
    </row>
    <row r="49" spans="1:5" ht="12.75" customHeight="1">
      <c r="A49" s="32" t="s">
        <v>34</v>
      </c>
      <c r="D49" s="237"/>
      <c r="E49" s="237"/>
    </row>
    <row r="50" spans="1:5" ht="12.75" customHeight="1">
      <c r="A50" s="32" t="s">
        <v>43</v>
      </c>
      <c r="D50" s="237"/>
      <c r="E50" s="237"/>
    </row>
    <row r="51" spans="1:5" ht="13.5" customHeight="1">
      <c r="A51" s="32" t="s">
        <v>44</v>
      </c>
      <c r="D51" s="237"/>
      <c r="E51" s="237"/>
    </row>
    <row r="52" spans="1:5" ht="12.75" customHeight="1">
      <c r="A52" s="32" t="s">
        <v>45</v>
      </c>
      <c r="D52" s="237"/>
      <c r="E52" s="237"/>
    </row>
    <row r="53" spans="1:5" ht="12.75" customHeight="1">
      <c r="A53" s="32" t="s">
        <v>46</v>
      </c>
      <c r="D53" s="237"/>
      <c r="E53" s="237"/>
    </row>
    <row r="54" spans="1:5" ht="12.75" customHeight="1">
      <c r="A54" s="32" t="s">
        <v>131</v>
      </c>
      <c r="D54" s="237"/>
      <c r="E54" s="237"/>
    </row>
    <row r="55" spans="1:5" ht="12.75" customHeight="1">
      <c r="A55" s="32" t="s">
        <v>132</v>
      </c>
      <c r="D55" s="237"/>
      <c r="E55" s="237"/>
    </row>
    <row r="56" spans="1:5" ht="12.75" customHeight="1">
      <c r="A56" s="32" t="s">
        <v>133</v>
      </c>
      <c r="D56" s="237"/>
      <c r="E56" s="237"/>
    </row>
    <row r="57" spans="1:5" ht="12.75" customHeight="1">
      <c r="A57" s="32" t="s">
        <v>134</v>
      </c>
      <c r="D57" s="237"/>
      <c r="E57" s="237"/>
    </row>
    <row r="58" spans="1:5" ht="12.75" customHeight="1">
      <c r="A58" s="32" t="s">
        <v>135</v>
      </c>
      <c r="D58" s="237"/>
      <c r="E58" s="237"/>
    </row>
    <row r="59" spans="1:5" ht="12.75" customHeight="1">
      <c r="A59" s="32" t="s">
        <v>136</v>
      </c>
      <c r="D59" s="237"/>
      <c r="E59" s="237"/>
    </row>
    <row r="60" spans="1:5" ht="12.75" customHeight="1">
      <c r="A60" s="32" t="s">
        <v>137</v>
      </c>
      <c r="D60" s="237"/>
      <c r="E60" s="237"/>
    </row>
    <row r="61" spans="1:5" ht="12.75" customHeight="1">
      <c r="A61" s="32" t="s">
        <v>138</v>
      </c>
      <c r="D61" s="237"/>
      <c r="E61" s="237"/>
    </row>
    <row r="62" spans="1:5" ht="12.75" customHeight="1">
      <c r="A62" s="32" t="s">
        <v>139</v>
      </c>
      <c r="D62" s="237"/>
      <c r="E62" s="237"/>
    </row>
    <row r="63" spans="1:5" ht="12.75" customHeight="1">
      <c r="A63" s="32" t="s">
        <v>140</v>
      </c>
      <c r="D63" s="237"/>
      <c r="E63" s="237"/>
    </row>
    <row r="64" spans="1:5" ht="12.75" customHeight="1">
      <c r="A64" s="32" t="s">
        <v>141</v>
      </c>
      <c r="D64" s="237"/>
      <c r="E64" s="237"/>
    </row>
    <row r="65" spans="1:5" ht="12.75" customHeight="1">
      <c r="A65" s="32" t="s">
        <v>142</v>
      </c>
      <c r="D65" s="237"/>
      <c r="E65" s="237"/>
    </row>
    <row r="66" spans="1:5" ht="12.75" customHeight="1">
      <c r="A66" s="32" t="s">
        <v>143</v>
      </c>
      <c r="D66" s="237"/>
      <c r="E66" s="237"/>
    </row>
    <row r="67" spans="1:5" ht="12.75" customHeight="1">
      <c r="A67" s="32" t="s">
        <v>51</v>
      </c>
      <c r="D67" s="237"/>
      <c r="E67" s="237"/>
    </row>
    <row r="68" spans="1:5" ht="12.75" customHeight="1">
      <c r="A68" s="32" t="s">
        <v>52</v>
      </c>
      <c r="D68" s="237"/>
      <c r="E68" s="237"/>
    </row>
    <row r="69" spans="1:5" ht="12.75" customHeight="1">
      <c r="A69" s="32" t="s">
        <v>53</v>
      </c>
      <c r="D69" s="237"/>
      <c r="E69" s="237"/>
    </row>
    <row r="70" spans="1:5" ht="12.75" customHeight="1">
      <c r="A70" s="32" t="s">
        <v>54</v>
      </c>
      <c r="D70" s="237"/>
      <c r="E70" s="237"/>
    </row>
    <row r="71" spans="1:5" ht="12.75" customHeight="1">
      <c r="A71" s="32" t="s">
        <v>55</v>
      </c>
      <c r="D71" s="237"/>
      <c r="E71" s="237"/>
    </row>
    <row r="72" spans="1:5" ht="12.75" customHeight="1">
      <c r="A72" s="32" t="s">
        <v>56</v>
      </c>
      <c r="D72" s="237"/>
      <c r="E72" s="237"/>
    </row>
    <row r="73" spans="1:5" ht="12.75" customHeight="1">
      <c r="A73" s="32" t="s">
        <v>57</v>
      </c>
      <c r="D73" s="237"/>
      <c r="E73" s="237"/>
    </row>
    <row r="74" spans="1:5" ht="12.75" customHeight="1">
      <c r="A74" s="32" t="s">
        <v>58</v>
      </c>
      <c r="D74" s="237"/>
      <c r="E74" s="237"/>
    </row>
    <row r="75" spans="1:5" ht="12.75" customHeight="1">
      <c r="A75" s="32" t="s">
        <v>59</v>
      </c>
      <c r="D75" s="237"/>
      <c r="E75" s="237"/>
    </row>
    <row r="76" spans="1:5" ht="12.75" customHeight="1">
      <c r="A76" s="32" t="s">
        <v>60</v>
      </c>
      <c r="D76" s="237"/>
      <c r="E76" s="237"/>
    </row>
    <row r="77" spans="1:5" ht="12.75" customHeight="1">
      <c r="A77" s="32" t="s">
        <v>61</v>
      </c>
      <c r="D77" s="237"/>
      <c r="E77" s="237"/>
    </row>
    <row r="78" spans="1:5" ht="12.75" customHeight="1">
      <c r="A78" s="32" t="s">
        <v>62</v>
      </c>
      <c r="D78" s="237"/>
      <c r="E78" s="237"/>
    </row>
    <row r="79" spans="1:5" ht="12.75" customHeight="1">
      <c r="A79" s="32" t="s">
        <v>63</v>
      </c>
      <c r="D79" s="237"/>
      <c r="E79" s="237"/>
    </row>
    <row r="80" spans="1:5" ht="12.75" customHeight="1">
      <c r="A80" s="32" t="s">
        <v>64</v>
      </c>
      <c r="D80" s="237"/>
      <c r="E80" s="237"/>
    </row>
    <row r="81" spans="1:5" ht="12.75" customHeight="1">
      <c r="A81" s="32" t="s">
        <v>65</v>
      </c>
      <c r="D81" s="237"/>
      <c r="E81" s="237"/>
    </row>
    <row r="82" spans="1:5" ht="12.75" customHeight="1">
      <c r="A82" s="32" t="s">
        <v>66</v>
      </c>
      <c r="D82" s="237"/>
      <c r="E82" s="237"/>
    </row>
    <row r="83" spans="1:5" ht="12.75" customHeight="1">
      <c r="A83" s="32" t="s">
        <v>67</v>
      </c>
      <c r="D83" s="237"/>
      <c r="E83" s="237"/>
    </row>
    <row r="84" spans="1:5" ht="12.75" customHeight="1">
      <c r="A84" s="32" t="s">
        <v>68</v>
      </c>
      <c r="D84" s="237"/>
      <c r="E84" s="237"/>
    </row>
    <row r="85" spans="1:5" ht="12.75" customHeight="1">
      <c r="A85" s="32" t="s">
        <v>69</v>
      </c>
      <c r="D85" s="237"/>
      <c r="E85" s="237"/>
    </row>
    <row r="86" spans="1:5" ht="12.75" customHeight="1">
      <c r="A86" s="32" t="s">
        <v>35</v>
      </c>
      <c r="D86" s="237"/>
      <c r="E86" s="237"/>
    </row>
    <row r="87" spans="1:5" ht="12.75" customHeight="1">
      <c r="A87" s="32" t="s">
        <v>70</v>
      </c>
      <c r="D87" s="237"/>
      <c r="E87" s="237"/>
    </row>
    <row r="88" spans="1:5" ht="12.75" customHeight="1">
      <c r="A88" s="32" t="s">
        <v>71</v>
      </c>
      <c r="D88" s="237"/>
      <c r="E88" s="237"/>
    </row>
    <row r="89" spans="1:5" ht="12.75" customHeight="1">
      <c r="A89" s="32" t="s">
        <v>72</v>
      </c>
      <c r="D89" s="237"/>
      <c r="E89" s="237"/>
    </row>
    <row r="90" spans="1:5" ht="12.75" customHeight="1">
      <c r="A90" s="32" t="s">
        <v>73</v>
      </c>
      <c r="D90" s="237"/>
      <c r="E90" s="237"/>
    </row>
    <row r="91" spans="1:5" ht="12.75" customHeight="1">
      <c r="D91" s="237"/>
      <c r="E91" s="237"/>
    </row>
    <row r="92" spans="1:5" ht="12.75" customHeight="1">
      <c r="D92" s="237"/>
      <c r="E92" s="237"/>
    </row>
    <row r="93" spans="1:5" ht="12.75" customHeight="1">
      <c r="D93" s="237"/>
      <c r="E93" s="237"/>
    </row>
  </sheetData>
  <protectedRanges>
    <protectedRange sqref="F27:K27" name="Range1_1"/>
  </protectedRanges>
  <mergeCells count="172">
    <mergeCell ref="D93:E93"/>
    <mergeCell ref="D87:E87"/>
    <mergeCell ref="D88:E88"/>
    <mergeCell ref="D89:E89"/>
    <mergeCell ref="D90:E90"/>
    <mergeCell ref="D91:E91"/>
    <mergeCell ref="D92:E92"/>
    <mergeCell ref="D86:E86"/>
    <mergeCell ref="D84:E84"/>
    <mergeCell ref="D85:E85"/>
    <mergeCell ref="D59:E59"/>
    <mergeCell ref="D60:E60"/>
    <mergeCell ref="D55:E55"/>
    <mergeCell ref="D56:E56"/>
    <mergeCell ref="D57:E57"/>
    <mergeCell ref="D58:E58"/>
    <mergeCell ref="D61:E61"/>
    <mergeCell ref="D54:E54"/>
    <mergeCell ref="D50:E50"/>
    <mergeCell ref="D51:E51"/>
    <mergeCell ref="D83:E83"/>
    <mergeCell ref="D66:E66"/>
    <mergeCell ref="D67:E67"/>
    <mergeCell ref="D70:E70"/>
    <mergeCell ref="D71:E71"/>
    <mergeCell ref="D72:E72"/>
    <mergeCell ref="D73:E73"/>
    <mergeCell ref="D63:E63"/>
    <mergeCell ref="D62:E62"/>
    <mergeCell ref="D64:E64"/>
    <mergeCell ref="D65:E65"/>
    <mergeCell ref="D74:E74"/>
    <mergeCell ref="D81:E81"/>
    <mergeCell ref="D82:E82"/>
    <mergeCell ref="D68:E68"/>
    <mergeCell ref="D69:E69"/>
    <mergeCell ref="D75:E75"/>
    <mergeCell ref="D77:E77"/>
    <mergeCell ref="D76:E76"/>
    <mergeCell ref="D79:E79"/>
    <mergeCell ref="D80:E80"/>
    <mergeCell ref="D78:E78"/>
    <mergeCell ref="D47:E47"/>
    <mergeCell ref="D53:E53"/>
    <mergeCell ref="D52:E52"/>
    <mergeCell ref="D48:E48"/>
    <mergeCell ref="L33:M33"/>
    <mergeCell ref="L31:M31"/>
    <mergeCell ref="A25:C25"/>
    <mergeCell ref="A26:C26"/>
    <mergeCell ref="L32:M32"/>
    <mergeCell ref="L30:M30"/>
    <mergeCell ref="F35:K35"/>
    <mergeCell ref="H37:I37"/>
    <mergeCell ref="D43:E43"/>
    <mergeCell ref="D44:E44"/>
    <mergeCell ref="D49:E49"/>
    <mergeCell ref="D45:E45"/>
    <mergeCell ref="D46:E46"/>
    <mergeCell ref="D34:E36"/>
    <mergeCell ref="B35:C35"/>
    <mergeCell ref="B34:C34"/>
    <mergeCell ref="F36:K36"/>
    <mergeCell ref="L34:M34"/>
    <mergeCell ref="A37:C37"/>
    <mergeCell ref="A32:C32"/>
    <mergeCell ref="A24:C24"/>
    <mergeCell ref="L29:M29"/>
    <mergeCell ref="L27:M27"/>
    <mergeCell ref="L28:M28"/>
    <mergeCell ref="L24:M24"/>
    <mergeCell ref="L25:M25"/>
    <mergeCell ref="L26:M26"/>
    <mergeCell ref="L23:M23"/>
    <mergeCell ref="A20:C20"/>
    <mergeCell ref="A21:C21"/>
    <mergeCell ref="A28:C28"/>
    <mergeCell ref="D27:E27"/>
    <mergeCell ref="D26:E26"/>
    <mergeCell ref="D28:E28"/>
    <mergeCell ref="D29:E29"/>
    <mergeCell ref="A29:C29"/>
    <mergeCell ref="A27:C27"/>
    <mergeCell ref="J37:K37"/>
    <mergeCell ref="D37:F37"/>
    <mergeCell ref="D32:E32"/>
    <mergeCell ref="D30:E30"/>
    <mergeCell ref="D31:E31"/>
    <mergeCell ref="F34:K34"/>
    <mergeCell ref="L36:M36"/>
    <mergeCell ref="A18:C18"/>
    <mergeCell ref="L20:M20"/>
    <mergeCell ref="L18:M18"/>
    <mergeCell ref="L19:M19"/>
    <mergeCell ref="A19:C19"/>
    <mergeCell ref="D19:E19"/>
    <mergeCell ref="L21:M21"/>
    <mergeCell ref="A22:C22"/>
    <mergeCell ref="L22:M22"/>
    <mergeCell ref="D20:E20"/>
    <mergeCell ref="D21:E21"/>
    <mergeCell ref="A23:C23"/>
    <mergeCell ref="L37:M37"/>
    <mergeCell ref="L35:M35"/>
    <mergeCell ref="A33:C33"/>
    <mergeCell ref="D33:E33"/>
    <mergeCell ref="B36:C36"/>
    <mergeCell ref="A1:J1"/>
    <mergeCell ref="D14:E14"/>
    <mergeCell ref="A2:N2"/>
    <mergeCell ref="A4:C4"/>
    <mergeCell ref="A10:C10"/>
    <mergeCell ref="A13:C13"/>
    <mergeCell ref="L13:M13"/>
    <mergeCell ref="I9:N9"/>
    <mergeCell ref="D6:H6"/>
    <mergeCell ref="D10:H10"/>
    <mergeCell ref="A11:C11"/>
    <mergeCell ref="A12:C12"/>
    <mergeCell ref="D8:H8"/>
    <mergeCell ref="I8:N8"/>
    <mergeCell ref="I6:N6"/>
    <mergeCell ref="A14:C14"/>
    <mergeCell ref="D12:E12"/>
    <mergeCell ref="D13:E13"/>
    <mergeCell ref="L14:M14"/>
    <mergeCell ref="L12:M12"/>
    <mergeCell ref="A9:C9"/>
    <mergeCell ref="A5:C5"/>
    <mergeCell ref="A6:C6"/>
    <mergeCell ref="A7:C7"/>
    <mergeCell ref="A8:C8"/>
    <mergeCell ref="D9:H9"/>
    <mergeCell ref="D11:E11"/>
    <mergeCell ref="D17:E17"/>
    <mergeCell ref="I7:N7"/>
    <mergeCell ref="D7:H7"/>
    <mergeCell ref="P14:U14"/>
    <mergeCell ref="P11:T11"/>
    <mergeCell ref="P13:T13"/>
    <mergeCell ref="P9:T9"/>
    <mergeCell ref="P10:U10"/>
    <mergeCell ref="P8:U8"/>
    <mergeCell ref="P7:T7"/>
    <mergeCell ref="I10:N10"/>
    <mergeCell ref="A16:C16"/>
    <mergeCell ref="A17:C17"/>
    <mergeCell ref="A15:C15"/>
    <mergeCell ref="D15:E15"/>
    <mergeCell ref="L15:M15"/>
    <mergeCell ref="L16:M16"/>
    <mergeCell ref="L17:M17"/>
    <mergeCell ref="D16:E16"/>
    <mergeCell ref="A3:B3"/>
    <mergeCell ref="C3:D3"/>
    <mergeCell ref="D4:N4"/>
    <mergeCell ref="D5:E5"/>
    <mergeCell ref="F5:G5"/>
    <mergeCell ref="J3:K3"/>
    <mergeCell ref="E3:G3"/>
    <mergeCell ref="H3:I3"/>
    <mergeCell ref="L3:N3"/>
    <mergeCell ref="L5:N5"/>
    <mergeCell ref="P21:V22"/>
    <mergeCell ref="P30:T30"/>
    <mergeCell ref="P12:U12"/>
    <mergeCell ref="P4:U4"/>
    <mergeCell ref="P2:T2"/>
    <mergeCell ref="P5:T5"/>
    <mergeCell ref="P6:U6"/>
    <mergeCell ref="P3:T3"/>
    <mergeCell ref="P23:V25"/>
  </mergeCells>
  <phoneticPr fontId="0" type="noConversion"/>
  <conditionalFormatting sqref="C3:D3">
    <cfRule type="expression" dxfId="99" priority="32" stopIfTrue="1">
      <formula>ISBLANK($C$3)</formula>
    </cfRule>
  </conditionalFormatting>
  <conditionalFormatting sqref="D4">
    <cfRule type="expression" dxfId="98" priority="35" stopIfTrue="1">
      <formula>ISBLANK($D$4)</formula>
    </cfRule>
  </conditionalFormatting>
  <conditionalFormatting sqref="D5">
    <cfRule type="expression" dxfId="97" priority="36" stopIfTrue="1">
      <formula>ISBLANK($D$5)</formula>
    </cfRule>
  </conditionalFormatting>
  <conditionalFormatting sqref="D37:F37">
    <cfRule type="expression" dxfId="96" priority="30" stopIfTrue="1">
      <formula>ISBLANK($D$37)</formula>
    </cfRule>
  </conditionalFormatting>
  <conditionalFormatting sqref="D6:H6">
    <cfRule type="expression" dxfId="95" priority="38" stopIfTrue="1">
      <formula>ISBLANK($D$6)</formula>
    </cfRule>
  </conditionalFormatting>
  <conditionalFormatting sqref="D7:H7">
    <cfRule type="expression" dxfId="94" priority="39" stopIfTrue="1">
      <formula>ISBLANK($D$7)</formula>
    </cfRule>
  </conditionalFormatting>
  <conditionalFormatting sqref="D10:H10">
    <cfRule type="expression" dxfId="93" priority="40" stopIfTrue="1">
      <formula>ISBLANK($D$10)</formula>
    </cfRule>
  </conditionalFormatting>
  <conditionalFormatting sqref="F12:K12">
    <cfRule type="expression" dxfId="92" priority="2" stopIfTrue="1">
      <formula>AND(F$33&gt;0,ISBLANK(F$12))</formula>
    </cfRule>
  </conditionalFormatting>
  <conditionalFormatting sqref="F13:K13">
    <cfRule type="expression" dxfId="91" priority="4" stopIfTrue="1">
      <formula>AND(F$33&gt;0,ISBLANK(F$13))</formula>
    </cfRule>
  </conditionalFormatting>
  <conditionalFormatting sqref="F15:K15 F19:K20 F32:K32">
    <cfRule type="cellIs" dxfId="90" priority="28" stopIfTrue="1" operator="greaterThanOrEqual">
      <formula>75</formula>
    </cfRule>
  </conditionalFormatting>
  <conditionalFormatting sqref="F22:K25">
    <cfRule type="expression" dxfId="89" priority="9" stopIfTrue="1">
      <formula>AND(F$26&gt;F$27,F22&gt;=75)</formula>
    </cfRule>
    <cfRule type="expression" dxfId="88" priority="10" stopIfTrue="1">
      <formula>F$26&gt;F$27</formula>
    </cfRule>
    <cfRule type="cellIs" dxfId="87" priority="11" stopIfTrue="1" operator="greaterThanOrEqual">
      <formula>75</formula>
    </cfRule>
  </conditionalFormatting>
  <conditionalFormatting sqref="F28:K28">
    <cfRule type="expression" dxfId="86" priority="12" stopIfTrue="1">
      <formula>F$26&gt;F$27</formula>
    </cfRule>
  </conditionalFormatting>
  <conditionalFormatting sqref="F30:K30">
    <cfRule type="cellIs" dxfId="85" priority="29" stopIfTrue="1" operator="greaterThanOrEqual">
      <formula>25</formula>
    </cfRule>
  </conditionalFormatting>
  <conditionalFormatting sqref="F31:K31">
    <cfRule type="cellIs" dxfId="84" priority="43" stopIfTrue="1" operator="greaterThanOrEqual">
      <formula>75</formula>
    </cfRule>
  </conditionalFormatting>
  <conditionalFormatting sqref="F14:N14">
    <cfRule type="expression" dxfId="83" priority="79" stopIfTrue="1">
      <formula>OR($H$5="Yes")</formula>
    </cfRule>
  </conditionalFormatting>
  <conditionalFormatting sqref="H5">
    <cfRule type="expression" dxfId="82" priority="42" stopIfTrue="1">
      <formula>ISBLANK($H$5)</formula>
    </cfRule>
  </conditionalFormatting>
  <conditionalFormatting sqref="H3:I3">
    <cfRule type="expression" dxfId="81" priority="33" stopIfTrue="1">
      <formula>ISBLANK($H$3)</formula>
    </cfRule>
  </conditionalFormatting>
  <conditionalFormatting sqref="H37:I37">
    <cfRule type="expression" dxfId="80" priority="31" stopIfTrue="1">
      <formula>ISBLANK($H$37)</formula>
    </cfRule>
  </conditionalFormatting>
  <conditionalFormatting sqref="J5">
    <cfRule type="expression" dxfId="79" priority="41" stopIfTrue="1">
      <formula>ISBLANK($J$5)</formula>
    </cfRule>
  </conditionalFormatting>
  <conditionalFormatting sqref="L3:N3">
    <cfRule type="expression" dxfId="78" priority="34" stopIfTrue="1">
      <formula>ISBLANK($L$3)</formula>
    </cfRule>
  </conditionalFormatting>
  <conditionalFormatting sqref="L5:N5">
    <cfRule type="expression" dxfId="77" priority="37" stopIfTrue="1">
      <formula>ISBLANK($L$5)</formula>
    </cfRule>
  </conditionalFormatting>
  <conditionalFormatting sqref="P6">
    <cfRule type="expression" dxfId="76" priority="24" stopIfTrue="1">
      <formula>AND($G$33&gt;0,ISBLANK($G$13))</formula>
    </cfRule>
  </conditionalFormatting>
  <conditionalFormatting sqref="P8">
    <cfRule type="expression" dxfId="75" priority="22" stopIfTrue="1">
      <formula>AND($H$33&gt;0,ISBLANK($H$13))</formula>
    </cfRule>
  </conditionalFormatting>
  <conditionalFormatting sqref="P10">
    <cfRule type="expression" dxfId="74" priority="20" stopIfTrue="1">
      <formula>AND($I$33&gt;0,ISBLANK($I$13))</formula>
    </cfRule>
  </conditionalFormatting>
  <conditionalFormatting sqref="P12">
    <cfRule type="expression" dxfId="73" priority="18" stopIfTrue="1">
      <formula>AND($J$33&gt;0,ISBLANK($J$13))</formula>
    </cfRule>
  </conditionalFormatting>
  <conditionalFormatting sqref="P14">
    <cfRule type="expression" dxfId="72" priority="16" stopIfTrue="1">
      <formula>AND($K$33&gt;0,ISBLANK($K$13))</formula>
    </cfRule>
  </conditionalFormatting>
  <conditionalFormatting sqref="P21">
    <cfRule type="expression" dxfId="71" priority="6" stopIfTrue="1">
      <formula>$B$45=TRUE</formula>
    </cfRule>
  </conditionalFormatting>
  <conditionalFormatting sqref="P23">
    <cfRule type="expression" dxfId="70" priority="1" stopIfTrue="1">
      <formula>$B$46=TRUE</formula>
    </cfRule>
  </conditionalFormatting>
  <conditionalFormatting sqref="P3:T3">
    <cfRule type="expression" dxfId="69" priority="25" stopIfTrue="1">
      <formula>AND($F$33&gt;0,ISBLANK($F$12))</formula>
    </cfRule>
  </conditionalFormatting>
  <conditionalFormatting sqref="P4:T4">
    <cfRule type="expression" dxfId="68" priority="26" stopIfTrue="1">
      <formula>AND($F$33&gt;0,ISBLANK($F$13))</formula>
    </cfRule>
  </conditionalFormatting>
  <conditionalFormatting sqref="P5:T5">
    <cfRule type="expression" dxfId="67" priority="23" stopIfTrue="1">
      <formula>AND($G$33&gt;0,ISBLANK($G$12))</formula>
    </cfRule>
  </conditionalFormatting>
  <conditionalFormatting sqref="P7:T7">
    <cfRule type="expression" dxfId="66" priority="21" stopIfTrue="1">
      <formula>AND($H$33&gt;0,ISBLANK($H$12))</formula>
    </cfRule>
  </conditionalFormatting>
  <conditionalFormatting sqref="P9:T9">
    <cfRule type="expression" dxfId="65" priority="19" stopIfTrue="1">
      <formula>AND($I$33&gt;0,ISBLANK($I$12))</formula>
    </cfRule>
  </conditionalFormatting>
  <conditionalFormatting sqref="P11:T11">
    <cfRule type="expression" dxfId="64" priority="17" stopIfTrue="1">
      <formula>AND($J$33&gt;0,ISBLANK($J$12))</formula>
    </cfRule>
  </conditionalFormatting>
  <conditionalFormatting sqref="P13:T13">
    <cfRule type="expression" dxfId="63" priority="15" stopIfTrue="1">
      <formula>AND($K$33&gt;0,ISBLANK($K$12))</formula>
    </cfRule>
  </conditionalFormatting>
  <conditionalFormatting sqref="P30:T30">
    <cfRule type="expression" dxfId="62" priority="3" stopIfTrue="1">
      <formula>OR(F30&gt;75, G30&gt;75, H30&gt;75, I30&gt;75, J30&gt;75, K30&gt;75)</formula>
    </cfRule>
  </conditionalFormatting>
  <conditionalFormatting sqref="V32">
    <cfRule type="expression" dxfId="61" priority="27" stopIfTrue="1">
      <formula>AND(NOT(ISBLANK($K$13)),$K$13&lt;&gt;$F$5,$K$13&lt;&gt;$G$5,$K$13&lt;&gt;$H$5,$K$13&lt;&gt;$D$5)</formula>
    </cfRule>
  </conditionalFormatting>
  <dataValidations count="4">
    <dataValidation type="date" operator="greaterThan" allowBlank="1" showInputMessage="1" showErrorMessage="1" sqref="C3:D3" xr:uid="{2E51F4BE-E5CF-4DB4-980F-EC3ADBAC1330}">
      <formula1>38353</formula1>
    </dataValidation>
    <dataValidation type="date" operator="greaterThan" allowBlank="1" showInputMessage="1" showErrorMessage="1" errorTitle="Date Validation" error="Please enter a valid date in the following format: MM/DD/YYYY" sqref="F12:K12" xr:uid="{7F010434-70DF-4B15-AC33-755866087204}">
      <formula1>38353</formula1>
    </dataValidation>
    <dataValidation type="decimal" operator="greaterThanOrEqual" allowBlank="1" showInputMessage="1" showErrorMessage="1" errorTitle="Number Validation" error="Please enter a valid number greater than or equal to zero." sqref="F19:K25 F29:K31 F14:K17" xr:uid="{4CDE97E7-AE48-4BCF-93C7-1ACDAFEA42B0}">
      <formula1>0</formula1>
    </dataValidation>
    <dataValidation type="decimal" operator="lessThanOrEqual" allowBlank="1" showInputMessage="1" showErrorMessage="1" errorTitle="Number Validation" error="Please enter a valid number." sqref="L34:M36" xr:uid="{57D3BD25-9B06-4165-AB80-9D15F5317574}">
      <formula1>100000</formula1>
    </dataValidation>
  </dataValidations>
  <pageMargins left="0.4" right="0.4" top="0.4" bottom="0" header="0" footer="0"/>
  <pageSetup scale="94"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87507-226A-41EC-93F7-77130BA63159}">
  <sheetPr codeName="Sheet5"/>
  <dimension ref="A1:F17"/>
  <sheetViews>
    <sheetView workbookViewId="0">
      <pane ySplit="5" topLeftCell="A7" activePane="bottomLeft" state="frozen"/>
      <selection pane="bottomLeft" activeCell="C2" sqref="C2"/>
    </sheetView>
  </sheetViews>
  <sheetFormatPr defaultColWidth="11.42578125" defaultRowHeight="12.75"/>
  <cols>
    <col min="1" max="1" width="18.140625" customWidth="1"/>
    <col min="2" max="2" width="13" customWidth="1"/>
    <col min="3" max="3" width="28.140625" customWidth="1"/>
    <col min="4" max="4" width="31.7109375" customWidth="1"/>
  </cols>
  <sheetData>
    <row r="1" spans="1:6" ht="13.5" thickBot="1">
      <c r="A1" s="27" t="s">
        <v>157</v>
      </c>
      <c r="B1" t="s">
        <v>202</v>
      </c>
      <c r="C1" s="505" t="s">
        <v>86</v>
      </c>
      <c r="D1" s="506"/>
      <c r="F1" s="29" t="s">
        <v>23</v>
      </c>
    </row>
    <row r="2" spans="1:6" ht="15.75" customHeight="1">
      <c r="A2" s="27" t="s">
        <v>145</v>
      </c>
      <c r="B2" s="25">
        <f ca="1">'TEV - 1'!C4</f>
        <v>45847</v>
      </c>
      <c r="C2" s="179" t="s">
        <v>87</v>
      </c>
      <c r="D2" s="54" t="s">
        <v>3</v>
      </c>
      <c r="F2" s="29" t="s">
        <v>24</v>
      </c>
    </row>
    <row r="3" spans="1:6" ht="15.75" customHeight="1">
      <c r="A3" s="27" t="s">
        <v>147</v>
      </c>
      <c r="B3" s="26" t="str">
        <f>"T"&amp;'TEV - 1'!L4</f>
        <v>T</v>
      </c>
      <c r="C3" s="57" t="s">
        <v>231</v>
      </c>
      <c r="D3" s="55" t="s">
        <v>88</v>
      </c>
      <c r="F3" s="29" t="s">
        <v>25</v>
      </c>
    </row>
    <row r="4" spans="1:6" ht="15.75" customHeight="1">
      <c r="A4" s="27" t="s">
        <v>155</v>
      </c>
      <c r="B4" s="52">
        <f>'TEV - 1'!H4</f>
        <v>0</v>
      </c>
      <c r="C4" s="57" t="s">
        <v>89</v>
      </c>
      <c r="D4" s="55" t="s">
        <v>197</v>
      </c>
      <c r="F4" s="29" t="s">
        <v>26</v>
      </c>
    </row>
    <row r="5" spans="1:6" ht="15.75" customHeight="1" thickBot="1">
      <c r="A5" s="27" t="s">
        <v>22</v>
      </c>
      <c r="B5" t="s">
        <v>23</v>
      </c>
      <c r="C5" s="197" t="s">
        <v>199</v>
      </c>
      <c r="D5" s="56" t="s">
        <v>90</v>
      </c>
      <c r="F5" s="29" t="s">
        <v>27</v>
      </c>
    </row>
    <row r="6" spans="1:6" ht="37.5" customHeight="1">
      <c r="A6" s="502" t="s">
        <v>113</v>
      </c>
      <c r="B6" s="502"/>
      <c r="C6" s="502"/>
      <c r="D6" s="502"/>
    </row>
    <row r="7" spans="1:6" ht="68.25" customHeight="1">
      <c r="A7" s="37" t="b">
        <v>0</v>
      </c>
      <c r="B7" s="504" t="s">
        <v>77</v>
      </c>
      <c r="C7" s="504"/>
      <c r="D7" s="504"/>
    </row>
    <row r="8" spans="1:6" ht="53.25" customHeight="1">
      <c r="A8" s="28" t="b">
        <v>0</v>
      </c>
      <c r="B8" s="504" t="str">
        <f>"Make sure the traveler is using the latest Travel Expense Voucher spreadsheet.  The version of this spreadsheet is "&amp;B1&amp;".  Use the Travel Forms link above to make sure you have the latest.  Failure to use the latest spreadsheet may cause the Travel Expense Voucher to be returned."</f>
        <v>Make sure the traveler is using the latest Travel Expense Voucher spreadsheet.  The version of this spreadsheet is R07/2012.  Use the Travel Forms link above to make sure you have the latest.  Failure to use the latest spreadsheet may cause the Travel Expense Voucher to be returned.</v>
      </c>
      <c r="C8" s="504"/>
      <c r="D8" s="504"/>
    </row>
    <row r="9" spans="1:6" ht="38.25" customHeight="1">
      <c r="A9" s="28" t="b">
        <v>0</v>
      </c>
      <c r="B9" s="503" t="s">
        <v>232</v>
      </c>
      <c r="C9" s="504"/>
      <c r="D9" s="504"/>
    </row>
    <row r="10" spans="1:6" ht="77.25" customHeight="1">
      <c r="A10" s="28" t="b">
        <v>0</v>
      </c>
      <c r="B10" s="504" t="s">
        <v>30</v>
      </c>
      <c r="C10" s="504"/>
      <c r="D10" s="504"/>
    </row>
    <row r="11" spans="1:6" ht="33" customHeight="1">
      <c r="A11" s="28" t="b">
        <v>0</v>
      </c>
      <c r="B11" s="504" t="s">
        <v>105</v>
      </c>
      <c r="C11" s="504"/>
      <c r="D11" s="504"/>
    </row>
    <row r="12" spans="1:6" ht="51.75" customHeight="1">
      <c r="A12" s="28" t="b">
        <v>0</v>
      </c>
      <c r="B12" s="504" t="s">
        <v>144</v>
      </c>
      <c r="C12" s="504"/>
      <c r="D12" s="504"/>
    </row>
    <row r="13" spans="1:6" ht="32.25" customHeight="1">
      <c r="A13" s="28" t="b">
        <v>0</v>
      </c>
      <c r="B13" s="504" t="s">
        <v>1</v>
      </c>
      <c r="C13" s="504"/>
      <c r="D13" s="504"/>
    </row>
    <row r="14" spans="1:6" ht="62.25" customHeight="1">
      <c r="A14" s="28" t="b">
        <v>0</v>
      </c>
      <c r="B14" s="503" t="s">
        <v>204</v>
      </c>
      <c r="C14" s="504"/>
      <c r="D14" s="504"/>
    </row>
    <row r="15" spans="1:6" ht="54" customHeight="1">
      <c r="A15" s="28" t="b">
        <v>0</v>
      </c>
      <c r="B15" s="504" t="s">
        <v>106</v>
      </c>
      <c r="C15" s="504"/>
      <c r="D15" s="504"/>
    </row>
    <row r="16" spans="1:6" ht="54" customHeight="1">
      <c r="A16" s="28" t="b">
        <v>0</v>
      </c>
      <c r="B16" s="504" t="s">
        <v>31</v>
      </c>
      <c r="C16" s="504"/>
      <c r="D16" s="504"/>
    </row>
    <row r="17" spans="1:4" ht="45" customHeight="1">
      <c r="A17" s="28" t="b">
        <v>0</v>
      </c>
      <c r="B17" s="504"/>
      <c r="C17" s="504"/>
      <c r="D17" s="504"/>
    </row>
  </sheetData>
  <sheetProtection password="CAA9" sheet="1" selectLockedCells="1"/>
  <mergeCells count="13">
    <mergeCell ref="B17:D17"/>
    <mergeCell ref="B16:D16"/>
    <mergeCell ref="B15:D15"/>
    <mergeCell ref="B14:D14"/>
    <mergeCell ref="B7:D7"/>
    <mergeCell ref="A6:D6"/>
    <mergeCell ref="B9:D9"/>
    <mergeCell ref="C1:D1"/>
    <mergeCell ref="B8:D8"/>
    <mergeCell ref="B13:D13"/>
    <mergeCell ref="B12:D12"/>
    <mergeCell ref="B11:D11"/>
    <mergeCell ref="B10:D10"/>
  </mergeCells>
  <phoneticPr fontId="16" type="noConversion"/>
  <dataValidations count="1">
    <dataValidation type="list" showInputMessage="1" showErrorMessage="1" sqref="B5" xr:uid="{FEB1F9B7-A853-4D6A-8455-0D50BEFC7A26}">
      <formula1>$F$1:$F$5</formula1>
    </dataValidation>
  </dataValidations>
  <hyperlinks>
    <hyperlink ref="C2:D2" r:id="rId1" display="Travel Guidelines" xr:uid="{C95AF533-0742-4349-B815-5DE7BC2C31F8}"/>
    <hyperlink ref="C3" r:id="rId2" display="Controller's Office Website" xr:uid="{5885C403-1265-402B-828D-4F1E150E3496}"/>
    <hyperlink ref="C4" r:id="rId3" xr:uid="{FC1DF4E1-631F-4E79-B85A-3BB369A81E4B}"/>
    <hyperlink ref="C5" r:id="rId4" xr:uid="{8C276FD3-BFD7-4363-83EC-E27D1EC87B9C}"/>
    <hyperlink ref="D2" r:id="rId5" xr:uid="{CF03CBF5-25A4-47F5-BD3E-BB2143FC6932}"/>
    <hyperlink ref="D3" r:id="rId6" xr:uid="{6E922609-BBEF-4A67-831B-E7F898203781}"/>
    <hyperlink ref="D4" r:id="rId7" xr:uid="{F16F2A9C-4851-4601-BDC5-213952305585}"/>
    <hyperlink ref="D5" r:id="rId8" location="Forms" xr:uid="{B8694A29-4B42-4817-9269-29DF7F6D2939}"/>
    <hyperlink ref="C2" r:id="rId9" xr:uid="{9263ED68-AC73-47AD-A905-2009B07B472A}"/>
  </hyperlinks>
  <pageMargins left="0.75" right="0.75" top="1" bottom="1" header="0.5" footer="0.5"/>
  <pageSetup orientation="portrait" horizontalDpi="4294967293" r:id="rId10"/>
  <headerFooter alignWithMargins="0"/>
  <drawing r:id="rId11"/>
  <legacyDrawing r:id="rId12"/>
  <mc:AlternateContent xmlns:mc="http://schemas.openxmlformats.org/markup-compatibility/2006">
    <mc:Choice Requires="x14">
      <controls>
        <mc:AlternateContent xmlns:mc="http://schemas.openxmlformats.org/markup-compatibility/2006">
          <mc:Choice Requires="x14">
            <control shapeId="7169" r:id="rId13" name="Check Box 1">
              <controlPr defaultSize="0" autoFill="0" autoLine="0" autoPict="0">
                <anchor moveWithCells="1">
                  <from>
                    <xdr:col>0</xdr:col>
                    <xdr:colOff>247650</xdr:colOff>
                    <xdr:row>7</xdr:row>
                    <xdr:rowOff>200025</xdr:rowOff>
                  </from>
                  <to>
                    <xdr:col>0</xdr:col>
                    <xdr:colOff>561975</xdr:colOff>
                    <xdr:row>7</xdr:row>
                    <xdr:rowOff>419100</xdr:rowOff>
                  </to>
                </anchor>
              </controlPr>
            </control>
          </mc:Choice>
        </mc:AlternateContent>
        <mc:AlternateContent xmlns:mc="http://schemas.openxmlformats.org/markup-compatibility/2006">
          <mc:Choice Requires="x14">
            <control shapeId="7170" r:id="rId14" name="Check Box 2">
              <controlPr defaultSize="0" autoFill="0" autoLine="0" autoPict="0">
                <anchor moveWithCells="1">
                  <from>
                    <xdr:col>0</xdr:col>
                    <xdr:colOff>247650</xdr:colOff>
                    <xdr:row>10</xdr:row>
                    <xdr:rowOff>85725</xdr:rowOff>
                  </from>
                  <to>
                    <xdr:col>0</xdr:col>
                    <xdr:colOff>561975</xdr:colOff>
                    <xdr:row>10</xdr:row>
                    <xdr:rowOff>304800</xdr:rowOff>
                  </to>
                </anchor>
              </controlPr>
            </control>
          </mc:Choice>
        </mc:AlternateContent>
        <mc:AlternateContent xmlns:mc="http://schemas.openxmlformats.org/markup-compatibility/2006">
          <mc:Choice Requires="x14">
            <control shapeId="7171" r:id="rId15" name="Check Box 3">
              <controlPr defaultSize="0" autoFill="0" autoLine="0" autoPict="0">
                <anchor moveWithCells="1">
                  <from>
                    <xdr:col>0</xdr:col>
                    <xdr:colOff>247650</xdr:colOff>
                    <xdr:row>11</xdr:row>
                    <xdr:rowOff>180975</xdr:rowOff>
                  </from>
                  <to>
                    <xdr:col>0</xdr:col>
                    <xdr:colOff>561975</xdr:colOff>
                    <xdr:row>11</xdr:row>
                    <xdr:rowOff>400050</xdr:rowOff>
                  </to>
                </anchor>
              </controlPr>
            </control>
          </mc:Choice>
        </mc:AlternateContent>
        <mc:AlternateContent xmlns:mc="http://schemas.openxmlformats.org/markup-compatibility/2006">
          <mc:Choice Requires="x14">
            <control shapeId="7172" r:id="rId16" name="Check Box 4">
              <controlPr defaultSize="0" autoFill="0" autoLine="0" autoPict="0">
                <anchor moveWithCells="1">
                  <from>
                    <xdr:col>0</xdr:col>
                    <xdr:colOff>247650</xdr:colOff>
                    <xdr:row>12</xdr:row>
                    <xdr:rowOff>76200</xdr:rowOff>
                  </from>
                  <to>
                    <xdr:col>0</xdr:col>
                    <xdr:colOff>561975</xdr:colOff>
                    <xdr:row>12</xdr:row>
                    <xdr:rowOff>295275</xdr:rowOff>
                  </to>
                </anchor>
              </controlPr>
            </control>
          </mc:Choice>
        </mc:AlternateContent>
        <mc:AlternateContent xmlns:mc="http://schemas.openxmlformats.org/markup-compatibility/2006">
          <mc:Choice Requires="x14">
            <control shapeId="7173" r:id="rId17" name="Check Box 5">
              <controlPr defaultSize="0" autoFill="0" autoLine="0" autoPict="0">
                <anchor moveWithCells="1">
                  <from>
                    <xdr:col>0</xdr:col>
                    <xdr:colOff>247650</xdr:colOff>
                    <xdr:row>13</xdr:row>
                    <xdr:rowOff>295275</xdr:rowOff>
                  </from>
                  <to>
                    <xdr:col>0</xdr:col>
                    <xdr:colOff>561975</xdr:colOff>
                    <xdr:row>13</xdr:row>
                    <xdr:rowOff>514350</xdr:rowOff>
                  </to>
                </anchor>
              </controlPr>
            </control>
          </mc:Choice>
        </mc:AlternateContent>
        <mc:AlternateContent xmlns:mc="http://schemas.openxmlformats.org/markup-compatibility/2006">
          <mc:Choice Requires="x14">
            <control shapeId="7175" r:id="rId18" name="Check Box 7">
              <controlPr defaultSize="0" autoFill="0" autoLine="0" autoPict="0">
                <anchor moveWithCells="1">
                  <from>
                    <xdr:col>0</xdr:col>
                    <xdr:colOff>247650</xdr:colOff>
                    <xdr:row>14</xdr:row>
                    <xdr:rowOff>200025</xdr:rowOff>
                  </from>
                  <to>
                    <xdr:col>0</xdr:col>
                    <xdr:colOff>561975</xdr:colOff>
                    <xdr:row>14</xdr:row>
                    <xdr:rowOff>419100</xdr:rowOff>
                  </to>
                </anchor>
              </controlPr>
            </control>
          </mc:Choice>
        </mc:AlternateContent>
        <mc:AlternateContent xmlns:mc="http://schemas.openxmlformats.org/markup-compatibility/2006">
          <mc:Choice Requires="x14">
            <control shapeId="7176" r:id="rId19" name="Check Box 8">
              <controlPr defaultSize="0" autoFill="0" autoLine="0" autoPict="0">
                <anchor moveWithCells="1">
                  <from>
                    <xdr:col>0</xdr:col>
                    <xdr:colOff>247650</xdr:colOff>
                    <xdr:row>15</xdr:row>
                    <xdr:rowOff>200025</xdr:rowOff>
                  </from>
                  <to>
                    <xdr:col>0</xdr:col>
                    <xdr:colOff>561975</xdr:colOff>
                    <xdr:row>15</xdr:row>
                    <xdr:rowOff>419100</xdr:rowOff>
                  </to>
                </anchor>
              </controlPr>
            </control>
          </mc:Choice>
        </mc:AlternateContent>
        <mc:AlternateContent xmlns:mc="http://schemas.openxmlformats.org/markup-compatibility/2006">
          <mc:Choice Requires="x14">
            <control shapeId="7177" r:id="rId20" name="Check Box 9">
              <controlPr defaultSize="0" autoFill="0" autoLine="0" autoPict="0">
                <anchor moveWithCells="1">
                  <from>
                    <xdr:col>0</xdr:col>
                    <xdr:colOff>247650</xdr:colOff>
                    <xdr:row>16</xdr:row>
                    <xdr:rowOff>190500</xdr:rowOff>
                  </from>
                  <to>
                    <xdr:col>0</xdr:col>
                    <xdr:colOff>561975</xdr:colOff>
                    <xdr:row>16</xdr:row>
                    <xdr:rowOff>409575</xdr:rowOff>
                  </to>
                </anchor>
              </controlPr>
            </control>
          </mc:Choice>
        </mc:AlternateContent>
        <mc:AlternateContent xmlns:mc="http://schemas.openxmlformats.org/markup-compatibility/2006">
          <mc:Choice Requires="x14">
            <control shapeId="7178" r:id="rId21" name="Check Box 10">
              <controlPr defaultSize="0" autoFill="0" autoLine="0" autoPict="0">
                <anchor moveWithCells="1">
                  <from>
                    <xdr:col>0</xdr:col>
                    <xdr:colOff>247650</xdr:colOff>
                    <xdr:row>9</xdr:row>
                    <xdr:rowOff>333375</xdr:rowOff>
                  </from>
                  <to>
                    <xdr:col>0</xdr:col>
                    <xdr:colOff>561975</xdr:colOff>
                    <xdr:row>9</xdr:row>
                    <xdr:rowOff>552450</xdr:rowOff>
                  </to>
                </anchor>
              </controlPr>
            </control>
          </mc:Choice>
        </mc:AlternateContent>
        <mc:AlternateContent xmlns:mc="http://schemas.openxmlformats.org/markup-compatibility/2006">
          <mc:Choice Requires="x14">
            <control shapeId="7179" r:id="rId22" name="Check Box 11">
              <controlPr defaultSize="0" autoFill="0" autoLine="0" autoPict="0">
                <anchor moveWithCells="1">
                  <from>
                    <xdr:col>0</xdr:col>
                    <xdr:colOff>247650</xdr:colOff>
                    <xdr:row>6</xdr:row>
                    <xdr:rowOff>104775</xdr:rowOff>
                  </from>
                  <to>
                    <xdr:col>0</xdr:col>
                    <xdr:colOff>561975</xdr:colOff>
                    <xdr:row>6</xdr:row>
                    <xdr:rowOff>323850</xdr:rowOff>
                  </to>
                </anchor>
              </controlPr>
            </control>
          </mc:Choice>
        </mc:AlternateContent>
        <mc:AlternateContent xmlns:mc="http://schemas.openxmlformats.org/markup-compatibility/2006">
          <mc:Choice Requires="x14">
            <control shapeId="7181" r:id="rId23" name="Check Box 13">
              <controlPr defaultSize="0" autoFill="0" autoLine="0" autoPict="0">
                <anchor moveWithCells="1">
                  <from>
                    <xdr:col>0</xdr:col>
                    <xdr:colOff>247650</xdr:colOff>
                    <xdr:row>8</xdr:row>
                    <xdr:rowOff>66675</xdr:rowOff>
                  </from>
                  <to>
                    <xdr:col>0</xdr:col>
                    <xdr:colOff>561975</xdr:colOff>
                    <xdr:row>8</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E901-4A38-479B-879C-FE8E6077FA7B}">
  <sheetPr codeName="Sheet4">
    <pageSetUpPr fitToPage="1"/>
  </sheetPr>
  <dimension ref="A1:X110"/>
  <sheetViews>
    <sheetView showZeros="0" topLeftCell="B2" workbookViewId="0">
      <selection activeCell="D43" sqref="D43:G43"/>
    </sheetView>
  </sheetViews>
  <sheetFormatPr defaultColWidth="9.140625" defaultRowHeight="12.75"/>
  <cols>
    <col min="1" max="1" width="5" style="63" customWidth="1"/>
    <col min="2" max="2" width="3.140625" style="63" customWidth="1"/>
    <col min="3" max="3" width="2.42578125" style="63" customWidth="1"/>
    <col min="4" max="4" width="10" style="63" customWidth="1"/>
    <col min="5" max="5" width="8.140625" style="63" customWidth="1"/>
    <col min="6" max="8" width="10.7109375" style="63" customWidth="1"/>
    <col min="9" max="11" width="9.7109375" style="63" customWidth="1"/>
    <col min="12" max="12" width="5.140625" style="63" customWidth="1"/>
    <col min="13" max="13" width="6.85546875" style="63" customWidth="1"/>
    <col min="14" max="14" width="3" style="107" customWidth="1"/>
    <col min="15" max="15" width="2.42578125" style="63" customWidth="1"/>
    <col min="16" max="16384" width="9.140625" style="63"/>
  </cols>
  <sheetData>
    <row r="1" spans="1:24" ht="12" customHeight="1" thickBot="1">
      <c r="A1" s="501" t="str">
        <f>"Univ of CA     CONTINENTAL US TRAVEL EXPENSE VOUCHER  U85-2-ConUS  ("&amp;'TEV Guidelines &amp; Compliance'!B1&amp;")"</f>
        <v>Univ of CA     CONTINENTAL US TRAVEL EXPENSE VOUCHER  U85-2-ConUS  (R07/2012)</v>
      </c>
      <c r="B1" s="501"/>
      <c r="C1" s="501"/>
      <c r="D1" s="501"/>
      <c r="E1" s="501"/>
      <c r="F1" s="501"/>
      <c r="G1" s="501"/>
      <c r="H1" s="501"/>
      <c r="I1" s="501"/>
      <c r="J1" s="501"/>
      <c r="K1" s="61" t="s">
        <v>160</v>
      </c>
      <c r="L1" s="61">
        <v>1</v>
      </c>
      <c r="M1" s="62" t="s">
        <v>161</v>
      </c>
      <c r="N1" s="63">
        <v>1</v>
      </c>
      <c r="T1" s="64"/>
    </row>
    <row r="2" spans="1:24" ht="20.25" customHeight="1" thickBot="1">
      <c r="A2" s="458" t="s">
        <v>94</v>
      </c>
      <c r="B2" s="459"/>
      <c r="C2" s="459"/>
      <c r="D2" s="459"/>
      <c r="E2" s="459"/>
      <c r="F2" s="459"/>
      <c r="G2" s="459"/>
      <c r="H2" s="459"/>
      <c r="I2" s="459"/>
      <c r="J2" s="459"/>
      <c r="K2" s="459"/>
      <c r="L2" s="459"/>
      <c r="M2" s="459"/>
      <c r="N2" s="460"/>
      <c r="P2" s="507" t="s">
        <v>156</v>
      </c>
      <c r="Q2" s="507"/>
      <c r="R2" s="507"/>
      <c r="S2" s="507"/>
      <c r="T2" s="507"/>
    </row>
    <row r="3" spans="1:24" ht="18" customHeight="1">
      <c r="A3" s="442" t="s">
        <v>145</v>
      </c>
      <c r="B3" s="443"/>
      <c r="C3" s="444">
        <f ca="1">TODAY()</f>
        <v>45847</v>
      </c>
      <c r="D3" s="445"/>
      <c r="E3" s="454" t="s">
        <v>123</v>
      </c>
      <c r="F3" s="455"/>
      <c r="G3" s="456"/>
      <c r="H3" s="474" t="s">
        <v>100</v>
      </c>
      <c r="I3" s="537"/>
      <c r="J3" s="535" t="s">
        <v>112</v>
      </c>
      <c r="K3" s="536"/>
      <c r="L3" s="431" t="s">
        <v>101</v>
      </c>
      <c r="M3" s="431"/>
      <c r="N3" s="538"/>
      <c r="P3" s="508" t="s">
        <v>114</v>
      </c>
      <c r="Q3" s="508"/>
      <c r="R3" s="508"/>
      <c r="S3" s="508"/>
      <c r="T3" s="508"/>
      <c r="U3" s="13"/>
    </row>
    <row r="4" spans="1:24" ht="36" customHeight="1">
      <c r="A4" s="461" t="s">
        <v>98</v>
      </c>
      <c r="B4" s="462"/>
      <c r="C4" s="463"/>
      <c r="D4" s="446" t="s">
        <v>47</v>
      </c>
      <c r="E4" s="447"/>
      <c r="F4" s="447"/>
      <c r="G4" s="447"/>
      <c r="H4" s="447"/>
      <c r="I4" s="539"/>
      <c r="J4" s="177" t="s">
        <v>195</v>
      </c>
      <c r="K4" s="178" t="s">
        <v>109</v>
      </c>
      <c r="L4" s="516" t="s">
        <v>196</v>
      </c>
      <c r="M4" s="516"/>
      <c r="N4" s="517"/>
      <c r="P4" s="509" t="s">
        <v>115</v>
      </c>
      <c r="Q4" s="509"/>
      <c r="R4" s="509"/>
      <c r="S4" s="509"/>
      <c r="T4" s="509"/>
      <c r="U4" s="13"/>
    </row>
    <row r="5" spans="1:24" ht="18" customHeight="1" thickBot="1">
      <c r="A5" s="451" t="s">
        <v>97</v>
      </c>
      <c r="B5" s="452"/>
      <c r="C5" s="453"/>
      <c r="D5" s="449" t="s">
        <v>80</v>
      </c>
      <c r="E5" s="450"/>
      <c r="F5" s="385" t="s">
        <v>200</v>
      </c>
      <c r="G5" s="386"/>
      <c r="H5" s="112" t="s">
        <v>110</v>
      </c>
      <c r="I5" s="143" t="s">
        <v>5</v>
      </c>
      <c r="J5" s="113" t="s">
        <v>149</v>
      </c>
      <c r="K5" s="65" t="s">
        <v>4</v>
      </c>
      <c r="L5" s="466">
        <v>1500</v>
      </c>
      <c r="M5" s="467"/>
      <c r="N5" s="468"/>
      <c r="P5" s="509" t="s">
        <v>74</v>
      </c>
      <c r="Q5" s="509"/>
      <c r="R5" s="509"/>
      <c r="S5" s="509"/>
      <c r="T5" s="509"/>
      <c r="U5" s="509"/>
      <c r="V5" s="509"/>
      <c r="W5" s="509"/>
      <c r="X5" s="509"/>
    </row>
    <row r="6" spans="1:24">
      <c r="A6" s="440" t="s">
        <v>162</v>
      </c>
      <c r="B6" s="441"/>
      <c r="C6" s="441"/>
      <c r="D6" s="464" t="s">
        <v>102</v>
      </c>
      <c r="E6" s="465"/>
      <c r="F6" s="465"/>
      <c r="G6" s="465"/>
      <c r="H6" s="465"/>
      <c r="I6" s="434" t="s">
        <v>124</v>
      </c>
      <c r="J6" s="435"/>
      <c r="K6" s="435"/>
      <c r="L6" s="435"/>
      <c r="M6" s="435"/>
      <c r="N6" s="436"/>
      <c r="O6" s="60"/>
      <c r="P6" s="509" t="s">
        <v>116</v>
      </c>
      <c r="Q6" s="509"/>
      <c r="R6" s="509"/>
      <c r="S6" s="509"/>
      <c r="T6" s="509"/>
      <c r="U6" s="13"/>
    </row>
    <row r="7" spans="1:24" ht="12" customHeight="1">
      <c r="A7" s="478" t="s">
        <v>163</v>
      </c>
      <c r="B7" s="479"/>
      <c r="C7" s="479"/>
      <c r="D7" s="469" t="s">
        <v>103</v>
      </c>
      <c r="E7" s="470"/>
      <c r="F7" s="470"/>
      <c r="G7" s="470"/>
      <c r="H7" s="470"/>
      <c r="I7" s="437"/>
      <c r="J7" s="438"/>
      <c r="K7" s="438"/>
      <c r="L7" s="438"/>
      <c r="M7" s="438"/>
      <c r="N7" s="439"/>
      <c r="P7" s="509" t="s">
        <v>75</v>
      </c>
      <c r="Q7" s="509"/>
      <c r="R7" s="509"/>
      <c r="S7" s="509"/>
      <c r="T7" s="509"/>
    </row>
    <row r="8" spans="1:24" ht="12" customHeight="1">
      <c r="A8" s="476" t="s">
        <v>164</v>
      </c>
      <c r="B8" s="477"/>
      <c r="C8" s="477"/>
      <c r="D8" s="437"/>
      <c r="E8" s="438"/>
      <c r="F8" s="438"/>
      <c r="G8" s="438"/>
      <c r="H8" s="438"/>
      <c r="I8" s="437"/>
      <c r="J8" s="438"/>
      <c r="K8" s="438"/>
      <c r="L8" s="438"/>
      <c r="M8" s="438"/>
      <c r="N8" s="439"/>
      <c r="P8" s="509" t="s">
        <v>111</v>
      </c>
      <c r="Q8" s="509"/>
      <c r="R8" s="509"/>
      <c r="S8" s="509"/>
      <c r="T8" s="509"/>
    </row>
    <row r="9" spans="1:24" ht="12" customHeight="1">
      <c r="A9" s="476" t="s">
        <v>122</v>
      </c>
      <c r="B9" s="477"/>
      <c r="C9" s="477"/>
      <c r="D9" s="437"/>
      <c r="E9" s="438"/>
      <c r="F9" s="438"/>
      <c r="G9" s="438"/>
      <c r="H9" s="438"/>
      <c r="I9" s="437"/>
      <c r="J9" s="438"/>
      <c r="K9" s="438"/>
      <c r="L9" s="438"/>
      <c r="M9" s="438"/>
      <c r="N9" s="439"/>
      <c r="P9" s="509" t="s">
        <v>6</v>
      </c>
      <c r="Q9" s="509"/>
      <c r="R9" s="509"/>
      <c r="S9" s="509"/>
      <c r="T9" s="509"/>
    </row>
    <row r="10" spans="1:24" ht="13.5" thickBot="1">
      <c r="A10" s="490" t="s">
        <v>165</v>
      </c>
      <c r="B10" s="491"/>
      <c r="C10" s="491"/>
      <c r="D10" s="472" t="s">
        <v>104</v>
      </c>
      <c r="E10" s="473"/>
      <c r="F10" s="473"/>
      <c r="G10" s="473"/>
      <c r="H10" s="473"/>
      <c r="I10" s="472"/>
      <c r="J10" s="473"/>
      <c r="K10" s="473"/>
      <c r="L10" s="473"/>
      <c r="M10" s="473"/>
      <c r="N10" s="480"/>
      <c r="P10" s="509" t="s">
        <v>117</v>
      </c>
      <c r="Q10" s="509"/>
      <c r="R10" s="509"/>
      <c r="S10" s="509"/>
      <c r="T10" s="509"/>
      <c r="U10" s="509"/>
    </row>
    <row r="11" spans="1:24" customFormat="1" ht="15" customHeight="1" thickBot="1">
      <c r="A11" s="232" t="s">
        <v>207</v>
      </c>
      <c r="B11" s="233"/>
      <c r="C11" s="234"/>
      <c r="D11" s="232" t="s">
        <v>208</v>
      </c>
      <c r="E11" s="236"/>
      <c r="F11" s="181" t="s">
        <v>209</v>
      </c>
      <c r="G11" s="182" t="s">
        <v>210</v>
      </c>
      <c r="H11" s="182" t="s">
        <v>211</v>
      </c>
      <c r="I11" s="235" t="s">
        <v>212</v>
      </c>
      <c r="J11" s="236"/>
      <c r="K11" s="182" t="s">
        <v>213</v>
      </c>
      <c r="L11" s="182" t="s">
        <v>215</v>
      </c>
      <c r="M11" s="233" t="s">
        <v>214</v>
      </c>
      <c r="N11" s="234"/>
    </row>
    <row r="12" spans="1:24" customFormat="1" ht="15" customHeight="1">
      <c r="A12" s="228" t="s">
        <v>216</v>
      </c>
      <c r="B12" s="229"/>
      <c r="C12" s="229"/>
      <c r="D12" s="230"/>
      <c r="E12" s="231"/>
      <c r="F12" s="183">
        <v>0.4</v>
      </c>
      <c r="G12" s="189">
        <v>4301</v>
      </c>
      <c r="H12" s="189">
        <v>138363</v>
      </c>
      <c r="I12" s="230" t="s">
        <v>217</v>
      </c>
      <c r="J12" s="231"/>
      <c r="K12" s="189" t="s">
        <v>218</v>
      </c>
      <c r="L12" s="189" t="s">
        <v>219</v>
      </c>
      <c r="M12" s="230" t="s">
        <v>220</v>
      </c>
      <c r="N12" s="231"/>
    </row>
    <row r="13" spans="1:24" customFormat="1" ht="15" customHeight="1">
      <c r="A13" s="372" t="s">
        <v>216</v>
      </c>
      <c r="B13" s="373"/>
      <c r="C13" s="374"/>
      <c r="D13" s="408"/>
      <c r="E13" s="374"/>
      <c r="F13" s="184">
        <v>0.6</v>
      </c>
      <c r="G13" s="190" t="s">
        <v>221</v>
      </c>
      <c r="H13" s="190" t="s">
        <v>222</v>
      </c>
      <c r="I13" s="375" t="s">
        <v>223</v>
      </c>
      <c r="J13" s="376"/>
      <c r="K13" s="193" t="s">
        <v>224</v>
      </c>
      <c r="L13" s="195" t="s">
        <v>219</v>
      </c>
      <c r="M13" s="377" t="s">
        <v>225</v>
      </c>
      <c r="N13" s="378"/>
      <c r="P13" s="509" t="s">
        <v>118</v>
      </c>
      <c r="Q13" s="509"/>
      <c r="R13" s="509"/>
      <c r="S13" s="509"/>
      <c r="T13" s="509"/>
    </row>
    <row r="14" spans="1:24" customFormat="1" ht="15" customHeight="1" thickBot="1">
      <c r="A14" s="243"/>
      <c r="B14" s="244"/>
      <c r="C14" s="245"/>
      <c r="D14" s="246"/>
      <c r="E14" s="245"/>
      <c r="F14" s="185"/>
      <c r="G14" s="191"/>
      <c r="H14" s="191"/>
      <c r="I14" s="379"/>
      <c r="J14" s="380"/>
      <c r="K14" s="194"/>
      <c r="L14" s="196"/>
      <c r="M14" s="381"/>
      <c r="N14" s="382"/>
    </row>
    <row r="15" spans="1:24" ht="12" customHeight="1">
      <c r="A15" s="553">
        <v>1</v>
      </c>
      <c r="B15" s="554"/>
      <c r="C15" s="555"/>
      <c r="D15" s="556"/>
      <c r="E15" s="557"/>
      <c r="F15" s="162" t="s">
        <v>96</v>
      </c>
      <c r="G15" s="163" t="s">
        <v>96</v>
      </c>
      <c r="H15" s="163" t="s">
        <v>96</v>
      </c>
      <c r="I15" s="163" t="s">
        <v>96</v>
      </c>
      <c r="J15" s="163" t="s">
        <v>96</v>
      </c>
      <c r="K15" s="163" t="s">
        <v>96</v>
      </c>
      <c r="L15" s="164" t="s">
        <v>166</v>
      </c>
      <c r="M15" s="165"/>
      <c r="N15" s="166">
        <v>1</v>
      </c>
      <c r="P15" s="509" t="s">
        <v>119</v>
      </c>
      <c r="Q15" s="509"/>
      <c r="R15" s="509"/>
      <c r="S15" s="509"/>
      <c r="T15" s="509"/>
      <c r="U15" s="509"/>
      <c r="V15" s="509"/>
    </row>
    <row r="16" spans="1:24" ht="12" customHeight="1">
      <c r="A16" s="542">
        <v>2</v>
      </c>
      <c r="B16" s="543"/>
      <c r="C16" s="543"/>
      <c r="D16" s="544" t="s">
        <v>2</v>
      </c>
      <c r="E16" s="545"/>
      <c r="F16" s="67">
        <v>40969</v>
      </c>
      <c r="G16" s="67">
        <v>40970</v>
      </c>
      <c r="H16" s="67">
        <v>40971</v>
      </c>
      <c r="I16" s="67">
        <v>40972</v>
      </c>
      <c r="J16" s="67">
        <v>40973</v>
      </c>
      <c r="K16" s="67">
        <v>40974</v>
      </c>
      <c r="L16" s="540"/>
      <c r="M16" s="541"/>
      <c r="N16" s="167">
        <v>2</v>
      </c>
      <c r="U16" s="13"/>
    </row>
    <row r="17" spans="1:22" ht="12" customHeight="1" thickBot="1">
      <c r="A17" s="570">
        <v>3</v>
      </c>
      <c r="B17" s="571"/>
      <c r="C17" s="572"/>
      <c r="D17" s="564" t="s">
        <v>13</v>
      </c>
      <c r="E17" s="573"/>
      <c r="F17" s="114" t="s">
        <v>48</v>
      </c>
      <c r="G17" s="115" t="s">
        <v>49</v>
      </c>
      <c r="H17" s="115" t="s">
        <v>49</v>
      </c>
      <c r="I17" s="116" t="s">
        <v>49</v>
      </c>
      <c r="J17" s="115" t="s">
        <v>49</v>
      </c>
      <c r="K17" s="115" t="s">
        <v>80</v>
      </c>
      <c r="L17" s="533"/>
      <c r="M17" s="534"/>
      <c r="N17" s="168">
        <v>3</v>
      </c>
      <c r="P17" s="509" t="s">
        <v>121</v>
      </c>
      <c r="Q17" s="509"/>
      <c r="R17" s="509"/>
      <c r="S17" s="509"/>
      <c r="T17" s="509"/>
      <c r="U17" s="509"/>
      <c r="V17" s="509"/>
    </row>
    <row r="18" spans="1:22" ht="12" customHeight="1">
      <c r="A18" s="550">
        <v>4</v>
      </c>
      <c r="B18" s="551"/>
      <c r="C18" s="552"/>
      <c r="D18" s="546" t="s">
        <v>167</v>
      </c>
      <c r="E18" s="547"/>
      <c r="F18" s="70">
        <v>245</v>
      </c>
      <c r="G18" s="71">
        <v>1362.5</v>
      </c>
      <c r="H18" s="71"/>
      <c r="I18" s="71"/>
      <c r="J18" s="71"/>
      <c r="K18" s="71"/>
      <c r="L18" s="532">
        <f>SUM(F18:K18)</f>
        <v>1607.5</v>
      </c>
      <c r="M18" s="523"/>
      <c r="N18" s="169">
        <v>4</v>
      </c>
      <c r="P18" s="509" t="s">
        <v>76</v>
      </c>
      <c r="Q18" s="509"/>
      <c r="R18" s="509"/>
      <c r="S18" s="509"/>
      <c r="T18" s="509"/>
      <c r="U18" s="13"/>
    </row>
    <row r="19" spans="1:22" ht="12" customHeight="1">
      <c r="A19" s="550">
        <v>5</v>
      </c>
      <c r="B19" s="551"/>
      <c r="C19" s="552"/>
      <c r="D19" s="546" t="s">
        <v>128</v>
      </c>
      <c r="E19" s="547"/>
      <c r="F19" s="72"/>
      <c r="G19" s="73"/>
      <c r="H19" s="73"/>
      <c r="I19" s="73"/>
      <c r="J19" s="73"/>
      <c r="K19" s="73"/>
      <c r="L19" s="530">
        <f>SUM(F19:K19)</f>
        <v>0</v>
      </c>
      <c r="M19" s="531"/>
      <c r="N19" s="169">
        <v>5</v>
      </c>
      <c r="O19" s="74"/>
      <c r="P19" s="509" t="s">
        <v>14</v>
      </c>
      <c r="Q19" s="509"/>
      <c r="R19" s="509"/>
      <c r="S19" s="509"/>
      <c r="T19" s="509"/>
      <c r="U19" s="509"/>
      <c r="V19" s="74"/>
    </row>
    <row r="20" spans="1:22" ht="12" customHeight="1">
      <c r="A20" s="550">
        <v>6</v>
      </c>
      <c r="B20" s="551"/>
      <c r="C20" s="552"/>
      <c r="D20" s="546" t="s">
        <v>168</v>
      </c>
      <c r="E20" s="547"/>
      <c r="F20" s="75"/>
      <c r="G20" s="76"/>
      <c r="H20" s="76"/>
      <c r="I20" s="76"/>
      <c r="J20" s="76"/>
      <c r="K20" s="71"/>
      <c r="L20" s="530">
        <f>SUM(F20:K20)</f>
        <v>0</v>
      </c>
      <c r="M20" s="531"/>
      <c r="N20" s="170">
        <v>6</v>
      </c>
      <c r="O20" s="74"/>
      <c r="P20" s="509" t="s">
        <v>150</v>
      </c>
      <c r="Q20" s="509"/>
      <c r="R20" s="509"/>
      <c r="S20" s="509"/>
      <c r="T20" s="509"/>
    </row>
    <row r="21" spans="1:22" ht="12" customHeight="1" thickBot="1">
      <c r="A21" s="550">
        <v>7</v>
      </c>
      <c r="B21" s="551"/>
      <c r="C21" s="552"/>
      <c r="D21" s="546" t="s">
        <v>130</v>
      </c>
      <c r="E21" s="547"/>
      <c r="F21" s="77">
        <v>15</v>
      </c>
      <c r="G21" s="78"/>
      <c r="H21" s="78"/>
      <c r="I21" s="78"/>
      <c r="J21" s="78"/>
      <c r="K21" s="79"/>
      <c r="L21" s="548"/>
      <c r="M21" s="549"/>
      <c r="N21" s="170">
        <v>7</v>
      </c>
      <c r="O21" s="74"/>
      <c r="P21" s="509" t="s">
        <v>15</v>
      </c>
      <c r="Q21" s="509"/>
      <c r="R21" s="509"/>
      <c r="S21" s="509"/>
      <c r="T21" s="509"/>
      <c r="U21" s="509"/>
    </row>
    <row r="22" spans="1:22" ht="12" customHeight="1" thickBot="1">
      <c r="A22" s="550">
        <v>8</v>
      </c>
      <c r="B22" s="551"/>
      <c r="C22" s="552"/>
      <c r="D22" s="80" t="s">
        <v>169</v>
      </c>
      <c r="E22" s="173">
        <f>IF(ISBLANK(F16),0.555,IF(F16&gt;=DATE(2011,7,1),0.555,IF(F16&gt;=DATE(2011,1,1),0.51,IF(F16&gt;=DATE(2010,1,1),0.5,IF(F16&gt;=DATE(2009,1,1),0.55,IF(F16&gt;=DATE(2008,7,1),0.585,IF(F16&gt;=DATE(2008,1,1),0.505,0.445)))))))</f>
        <v>0.55500000000000005</v>
      </c>
      <c r="F22" s="174">
        <f t="shared" ref="F22:K22" si="0">IF(F16&gt;=DATE(2011,7,1),SUM(F21*0.555),IF(F16&gt;=DATE(2011,1,1),SUM(F21*0.51),IF(F16&gt;=DATE(2010,1,1),SUM(F21*0.5),IF(F16&gt;=DATE(2009,1,1),SUM(F21*0.55),IF(F16&gt;=DATE(2008,7,1),SUM(F21*0.585),IF(F16&gt;=DATE(2008,1,1),SUM(F21*0.505),SUM(F21*0.445)))))))</f>
        <v>8.3250000000000011</v>
      </c>
      <c r="G22" s="174">
        <f t="shared" si="0"/>
        <v>0</v>
      </c>
      <c r="H22" s="174">
        <f t="shared" si="0"/>
        <v>0</v>
      </c>
      <c r="I22" s="174">
        <f t="shared" si="0"/>
        <v>0</v>
      </c>
      <c r="J22" s="174">
        <f t="shared" si="0"/>
        <v>0</v>
      </c>
      <c r="K22" s="174">
        <f t="shared" si="0"/>
        <v>0</v>
      </c>
      <c r="L22" s="530">
        <f t="shared" ref="L22:L29" si="1">SUM(F22:K22)</f>
        <v>8.3250000000000011</v>
      </c>
      <c r="M22" s="531"/>
      <c r="N22" s="170">
        <v>8</v>
      </c>
      <c r="O22" s="81"/>
      <c r="P22" s="509" t="s">
        <v>151</v>
      </c>
      <c r="Q22" s="509"/>
      <c r="R22" s="509"/>
      <c r="S22" s="509"/>
      <c r="T22" s="509"/>
    </row>
    <row r="23" spans="1:22" ht="12" customHeight="1">
      <c r="A23" s="550">
        <v>9</v>
      </c>
      <c r="B23" s="551"/>
      <c r="C23" s="552"/>
      <c r="D23" s="546" t="s">
        <v>170</v>
      </c>
      <c r="E23" s="547"/>
      <c r="F23" s="72">
        <v>43</v>
      </c>
      <c r="G23" s="73">
        <v>38</v>
      </c>
      <c r="H23" s="73"/>
      <c r="I23" s="73"/>
      <c r="J23" s="73">
        <v>40</v>
      </c>
      <c r="K23" s="73">
        <v>43</v>
      </c>
      <c r="L23" s="530">
        <f t="shared" si="1"/>
        <v>164</v>
      </c>
      <c r="M23" s="531"/>
      <c r="N23" s="169">
        <v>9</v>
      </c>
      <c r="O23" s="74"/>
      <c r="P23" s="509" t="s">
        <v>16</v>
      </c>
      <c r="Q23" s="509"/>
      <c r="R23" s="509"/>
      <c r="S23" s="509"/>
      <c r="T23" s="509"/>
      <c r="U23" s="509"/>
    </row>
    <row r="24" spans="1:22" ht="12" customHeight="1" thickBot="1">
      <c r="A24" s="570">
        <v>10</v>
      </c>
      <c r="B24" s="571"/>
      <c r="C24" s="572"/>
      <c r="D24" s="564" t="s">
        <v>171</v>
      </c>
      <c r="E24" s="565"/>
      <c r="F24" s="82"/>
      <c r="G24" s="83"/>
      <c r="H24" s="83"/>
      <c r="I24" s="83"/>
      <c r="J24" s="83"/>
      <c r="K24" s="83"/>
      <c r="L24" s="617">
        <f t="shared" si="1"/>
        <v>0</v>
      </c>
      <c r="M24" s="574"/>
      <c r="N24" s="171">
        <v>10</v>
      </c>
      <c r="O24" s="74"/>
      <c r="P24" s="509" t="s">
        <v>152</v>
      </c>
      <c r="Q24" s="509"/>
      <c r="R24" s="509"/>
      <c r="S24" s="509"/>
      <c r="T24" s="509"/>
    </row>
    <row r="25" spans="1:22" ht="21.75" customHeight="1" thickBot="1">
      <c r="A25" s="553">
        <v>11</v>
      </c>
      <c r="B25" s="554"/>
      <c r="C25" s="555"/>
      <c r="D25" s="566" t="s">
        <v>79</v>
      </c>
      <c r="E25" s="567"/>
      <c r="F25" s="84">
        <v>190.85</v>
      </c>
      <c r="G25" s="85">
        <v>291.94</v>
      </c>
      <c r="H25" s="85">
        <v>291.94</v>
      </c>
      <c r="I25" s="85">
        <v>291.94</v>
      </c>
      <c r="J25" s="85">
        <v>291.94</v>
      </c>
      <c r="K25" s="85"/>
      <c r="L25" s="521">
        <f t="shared" si="1"/>
        <v>1358.6100000000001</v>
      </c>
      <c r="M25" s="522"/>
      <c r="N25" s="172">
        <v>11</v>
      </c>
      <c r="O25" s="74"/>
      <c r="P25" s="509" t="s">
        <v>17</v>
      </c>
      <c r="Q25" s="509"/>
      <c r="R25" s="509"/>
      <c r="S25" s="509"/>
      <c r="T25" s="509"/>
      <c r="U25" s="509"/>
    </row>
    <row r="26" spans="1:22" ht="12" customHeight="1">
      <c r="A26" s="550">
        <v>12</v>
      </c>
      <c r="B26" s="551"/>
      <c r="C26" s="552"/>
      <c r="D26" s="86" t="s">
        <v>172</v>
      </c>
      <c r="E26" s="68" t="s">
        <v>173</v>
      </c>
      <c r="F26" s="87">
        <v>4.1100000000000003</v>
      </c>
      <c r="G26" s="88">
        <v>6.28</v>
      </c>
      <c r="H26" s="88"/>
      <c r="I26" s="88"/>
      <c r="J26" s="88">
        <v>11.29</v>
      </c>
      <c r="K26" s="88"/>
      <c r="L26" s="523">
        <f t="shared" si="1"/>
        <v>21.68</v>
      </c>
      <c r="M26" s="523"/>
      <c r="N26" s="169">
        <v>12</v>
      </c>
      <c r="O26" s="74"/>
      <c r="P26" s="509" t="s">
        <v>153</v>
      </c>
      <c r="Q26" s="509"/>
      <c r="R26" s="509"/>
      <c r="S26" s="509"/>
      <c r="T26" s="509"/>
    </row>
    <row r="27" spans="1:22" ht="12" customHeight="1">
      <c r="A27" s="550">
        <v>13</v>
      </c>
      <c r="B27" s="551"/>
      <c r="C27" s="552"/>
      <c r="D27" s="86" t="s">
        <v>174</v>
      </c>
      <c r="E27" s="68" t="s">
        <v>175</v>
      </c>
      <c r="F27" s="89"/>
      <c r="G27" s="88">
        <v>8.59</v>
      </c>
      <c r="H27" s="88">
        <v>4.04</v>
      </c>
      <c r="I27" s="88"/>
      <c r="J27" s="88"/>
      <c r="K27" s="88">
        <v>7.34</v>
      </c>
      <c r="L27" s="523">
        <f t="shared" si="1"/>
        <v>19.97</v>
      </c>
      <c r="M27" s="523"/>
      <c r="N27" s="169">
        <v>13</v>
      </c>
      <c r="O27" s="74"/>
      <c r="P27" s="509" t="s">
        <v>18</v>
      </c>
      <c r="Q27" s="509"/>
      <c r="R27" s="509"/>
      <c r="S27" s="509"/>
      <c r="T27" s="509"/>
      <c r="U27" s="509"/>
    </row>
    <row r="28" spans="1:22" ht="12" customHeight="1">
      <c r="A28" s="550">
        <v>14</v>
      </c>
      <c r="B28" s="551"/>
      <c r="C28" s="552"/>
      <c r="D28" s="86" t="s">
        <v>176</v>
      </c>
      <c r="E28" s="68" t="s">
        <v>177</v>
      </c>
      <c r="F28" s="72">
        <v>32.35</v>
      </c>
      <c r="G28" s="88">
        <v>21.95</v>
      </c>
      <c r="H28" s="88"/>
      <c r="I28" s="88"/>
      <c r="J28" s="88">
        <v>123.05</v>
      </c>
      <c r="K28" s="88">
        <v>14.98</v>
      </c>
      <c r="L28" s="523">
        <f t="shared" si="1"/>
        <v>192.32999999999998</v>
      </c>
      <c r="M28" s="523"/>
      <c r="N28" s="169">
        <v>14</v>
      </c>
      <c r="O28" s="74"/>
      <c r="P28" s="509" t="s">
        <v>154</v>
      </c>
      <c r="Q28" s="509"/>
      <c r="R28" s="509"/>
      <c r="S28" s="509"/>
      <c r="T28" s="509"/>
    </row>
    <row r="29" spans="1:22" ht="12" customHeight="1" thickBot="1">
      <c r="A29" s="550">
        <v>15</v>
      </c>
      <c r="B29" s="551"/>
      <c r="C29" s="552"/>
      <c r="D29" s="90" t="s">
        <v>178</v>
      </c>
      <c r="E29" s="69" t="s">
        <v>179</v>
      </c>
      <c r="F29" s="91"/>
      <c r="G29" s="92"/>
      <c r="H29" s="92"/>
      <c r="I29" s="92"/>
      <c r="J29" s="92"/>
      <c r="K29" s="92"/>
      <c r="L29" s="574">
        <f t="shared" si="1"/>
        <v>0</v>
      </c>
      <c r="M29" s="574"/>
      <c r="N29" s="171">
        <v>15</v>
      </c>
      <c r="O29" s="74"/>
      <c r="P29" s="509" t="s">
        <v>108</v>
      </c>
      <c r="Q29" s="509"/>
      <c r="R29" s="509"/>
      <c r="S29" s="509"/>
      <c r="T29" s="509"/>
      <c r="U29" s="509"/>
    </row>
    <row r="30" spans="1:22" ht="12" customHeight="1">
      <c r="A30" s="550">
        <v>16</v>
      </c>
      <c r="B30" s="551"/>
      <c r="C30" s="552"/>
      <c r="D30" s="519" t="s">
        <v>7</v>
      </c>
      <c r="E30" s="520"/>
      <c r="F30" s="157">
        <f t="shared" ref="F30:K30" si="2">SUM(F26:F29)</f>
        <v>36.46</v>
      </c>
      <c r="G30" s="158">
        <f t="shared" si="2"/>
        <v>36.82</v>
      </c>
      <c r="H30" s="158">
        <f t="shared" si="2"/>
        <v>4.04</v>
      </c>
      <c r="I30" s="158">
        <f t="shared" si="2"/>
        <v>0</v>
      </c>
      <c r="J30" s="158">
        <f t="shared" si="2"/>
        <v>134.34</v>
      </c>
      <c r="K30" s="159">
        <f t="shared" si="2"/>
        <v>22.32</v>
      </c>
      <c r="L30" s="524"/>
      <c r="M30" s="525"/>
      <c r="N30" s="167">
        <v>16</v>
      </c>
      <c r="O30" s="74"/>
      <c r="P30" s="518" t="s">
        <v>120</v>
      </c>
      <c r="Q30" s="518"/>
      <c r="R30" s="518"/>
      <c r="S30" s="518"/>
      <c r="T30" s="518"/>
    </row>
    <row r="31" spans="1:22" ht="12" customHeight="1">
      <c r="A31" s="550">
        <v>17</v>
      </c>
      <c r="B31" s="551"/>
      <c r="C31" s="552"/>
      <c r="D31" s="576" t="s">
        <v>99</v>
      </c>
      <c r="E31" s="577"/>
      <c r="F31" s="175">
        <f>IF(OR(F30=0,ISBLANK($J$5)),0,IF($J$5=$B$58,0,IF($J$5=$B$59,IF(AND(F16&gt;=DATE(2006,10,1),F16&lt;DATE(2012,3,1),'TEV Guidelines &amp; Compliance'!$B$5&lt;&gt;"Dept2"),64,IF(AND(F16&gt;=DATE(2012,3,1),'TEV Guidelines &amp; Compliance'!$B$5&lt;&gt;"Dept2"),71,50)))))</f>
        <v>71</v>
      </c>
      <c r="G31" s="175">
        <f>IF(OR(G30=0,ISBLANK($J$5)),0,IF($J$5=$B$58,0,IF($J$5=$B$59,IF(AND(G16&gt;=DATE(2006,10,1),G16&lt;DATE(2012,3,1),'TEV Guidelines &amp; Compliance'!$B$5&lt;&gt;"Dept2"),64,IF(AND(G16&gt;=DATE(2012,3,1),'TEV Guidelines &amp; Compliance'!$B$5&lt;&gt;"Dept2"),71,50)))))</f>
        <v>71</v>
      </c>
      <c r="H31" s="175">
        <f>IF(OR(H30=0,ISBLANK($J$5)),0,IF($J$5=$B$58,0,IF($J$5=$B$59,IF(AND(H16&gt;=DATE(2006,10,1),H16&lt;DATE(2012,3,1),'TEV Guidelines &amp; Compliance'!$B$5&lt;&gt;"Dept2"),64,IF(AND(H16&gt;=DATE(2012,3,1),'TEV Guidelines &amp; Compliance'!$B$5&lt;&gt;"Dept2"),71,50)))))</f>
        <v>71</v>
      </c>
      <c r="I31" s="175">
        <f>IF(OR(I30=0,ISBLANK($J$5)),0,IF($J$5=$B$58,0,IF($J$5=$B$59,IF(AND(I16&gt;=DATE(2006,10,1),I16&lt;DATE(2012,3,1),'TEV Guidelines &amp; Compliance'!$B$5&lt;&gt;"Dept2"),64,IF(AND(I16&gt;=DATE(2012,3,1),'TEV Guidelines &amp; Compliance'!$B$5&lt;&gt;"Dept2"),71,50)))))</f>
        <v>0</v>
      </c>
      <c r="J31" s="175">
        <f>IF(OR(J30=0,ISBLANK($J$5)),0,IF($J$5=$B$58,0,IF($J$5=$B$59,IF(AND(J16&gt;=DATE(2006,10,1),J16&lt;DATE(2012,3,1),'TEV Guidelines &amp; Compliance'!$B$5&lt;&gt;"Dept2"),64,IF(AND(J16&gt;=DATE(2012,3,1),'TEV Guidelines &amp; Compliance'!$B$5&lt;&gt;"Dept2"),71,50)))))</f>
        <v>71</v>
      </c>
      <c r="K31" s="175">
        <f>IF(OR(K30=0,ISBLANK($J$5)),0,IF($J$5=$B$58,0,IF($J$5=$B$59,IF(AND(K16&gt;=DATE(2006,10,1),K16&lt;DATE(2012,3,1),'TEV Guidelines &amp; Compliance'!$B$5&lt;&gt;"Dept2"),64,IF(AND(K16&gt;=DATE(2012,3,1),'TEV Guidelines &amp; Compliance'!$B$5&lt;&gt;"Dept2"),71,50)))))</f>
        <v>71</v>
      </c>
      <c r="L31" s="524"/>
      <c r="M31" s="525"/>
      <c r="N31" s="167">
        <v>17</v>
      </c>
      <c r="O31" s="74"/>
      <c r="P31" s="518" t="s">
        <v>159</v>
      </c>
      <c r="Q31" s="518"/>
      <c r="R31" s="518"/>
      <c r="S31" s="518"/>
      <c r="T31" s="518"/>
    </row>
    <row r="32" spans="1:22" ht="12" customHeight="1" thickBot="1">
      <c r="A32" s="570">
        <v>18</v>
      </c>
      <c r="B32" s="571"/>
      <c r="C32" s="572"/>
      <c r="D32" s="568" t="s">
        <v>12</v>
      </c>
      <c r="E32" s="569"/>
      <c r="F32" s="160">
        <f t="shared" ref="F32:K32" si="3">IF(ABS(F31)&gt;F30,F30,F31)</f>
        <v>36.46</v>
      </c>
      <c r="G32" s="161">
        <f t="shared" si="3"/>
        <v>36.82</v>
      </c>
      <c r="H32" s="161">
        <f t="shared" si="3"/>
        <v>4.04</v>
      </c>
      <c r="I32" s="161">
        <f t="shared" si="3"/>
        <v>0</v>
      </c>
      <c r="J32" s="161">
        <f t="shared" si="3"/>
        <v>71</v>
      </c>
      <c r="K32" s="161">
        <f t="shared" si="3"/>
        <v>22.32</v>
      </c>
      <c r="L32" s="562">
        <f t="shared" ref="L32:L37" si="4">SUM(F32:K32)</f>
        <v>170.64</v>
      </c>
      <c r="M32" s="563"/>
      <c r="N32" s="168">
        <v>18</v>
      </c>
      <c r="O32" s="74"/>
      <c r="P32" s="509" t="s">
        <v>92</v>
      </c>
      <c r="Q32" s="509"/>
      <c r="R32" s="509"/>
      <c r="S32" s="509"/>
      <c r="T32" s="509"/>
    </row>
    <row r="33" spans="1:22" ht="12" customHeight="1">
      <c r="A33" s="550">
        <v>19</v>
      </c>
      <c r="B33" s="551"/>
      <c r="C33" s="551"/>
      <c r="D33" s="546" t="s">
        <v>180</v>
      </c>
      <c r="E33" s="547"/>
      <c r="F33" s="93">
        <v>190</v>
      </c>
      <c r="G33" s="71"/>
      <c r="H33" s="71"/>
      <c r="I33" s="71"/>
      <c r="J33" s="71"/>
      <c r="K33" s="71"/>
      <c r="L33" s="532">
        <f t="shared" si="4"/>
        <v>190</v>
      </c>
      <c r="M33" s="523"/>
      <c r="N33" s="169">
        <v>19</v>
      </c>
      <c r="O33" s="74"/>
      <c r="P33" s="509" t="s">
        <v>93</v>
      </c>
      <c r="Q33" s="509"/>
      <c r="R33" s="509"/>
      <c r="S33" s="509"/>
      <c r="T33" s="509"/>
    </row>
    <row r="34" spans="1:22" ht="12" customHeight="1">
      <c r="A34" s="152"/>
      <c r="B34" s="153"/>
      <c r="C34" s="153">
        <v>20</v>
      </c>
      <c r="D34" s="546" t="s">
        <v>91</v>
      </c>
      <c r="E34" s="575"/>
      <c r="F34" s="89"/>
      <c r="G34" s="94"/>
      <c r="H34" s="94"/>
      <c r="I34" s="94"/>
      <c r="J34" s="94"/>
      <c r="K34" s="94"/>
      <c r="L34" s="530">
        <f t="shared" si="4"/>
        <v>0</v>
      </c>
      <c r="M34" s="531"/>
      <c r="N34" s="170">
        <v>20</v>
      </c>
      <c r="O34" s="74"/>
      <c r="U34" s="13"/>
      <c r="V34" s="74"/>
    </row>
    <row r="35" spans="1:22" ht="12" customHeight="1">
      <c r="A35" s="152"/>
      <c r="B35" s="153"/>
      <c r="C35" s="153">
        <v>21</v>
      </c>
      <c r="D35" s="546" t="s">
        <v>0</v>
      </c>
      <c r="E35" s="575"/>
      <c r="F35" s="89">
        <v>14.95</v>
      </c>
      <c r="G35" s="94">
        <v>12.5</v>
      </c>
      <c r="H35" s="94">
        <v>12.5</v>
      </c>
      <c r="I35" s="94"/>
      <c r="J35" s="94"/>
      <c r="K35" s="94"/>
      <c r="L35" s="528">
        <f t="shared" si="4"/>
        <v>39.950000000000003</v>
      </c>
      <c r="M35" s="529"/>
      <c r="N35" s="170">
        <v>21</v>
      </c>
      <c r="O35" s="74"/>
      <c r="U35" s="13"/>
      <c r="V35" s="74"/>
    </row>
    <row r="36" spans="1:22" ht="12" customHeight="1" thickBot="1">
      <c r="A36" s="550">
        <v>22</v>
      </c>
      <c r="B36" s="551"/>
      <c r="C36" s="552"/>
      <c r="D36" s="610" t="s">
        <v>129</v>
      </c>
      <c r="E36" s="611"/>
      <c r="F36" s="82">
        <v>20.9</v>
      </c>
      <c r="G36" s="83"/>
      <c r="H36" s="83">
        <v>10.45</v>
      </c>
      <c r="I36" s="83">
        <v>10.45</v>
      </c>
      <c r="J36" s="83"/>
      <c r="K36" s="83"/>
      <c r="L36" s="558">
        <f t="shared" si="4"/>
        <v>41.8</v>
      </c>
      <c r="M36" s="559"/>
      <c r="N36" s="168">
        <v>22</v>
      </c>
      <c r="O36" s="74"/>
      <c r="V36" s="66"/>
    </row>
    <row r="37" spans="1:22" ht="12" customHeight="1" thickBot="1">
      <c r="A37" s="570">
        <v>23</v>
      </c>
      <c r="B37" s="571"/>
      <c r="C37" s="572"/>
      <c r="D37" s="625" t="s">
        <v>181</v>
      </c>
      <c r="E37" s="626"/>
      <c r="F37" s="154">
        <f t="shared" ref="F37:K37" si="5">SUM(F18:F20)+SUM(F22:F24)+SUM(F33:F36)+F25+F32</f>
        <v>749.48500000000001</v>
      </c>
      <c r="G37" s="155">
        <f t="shared" si="5"/>
        <v>1741.76</v>
      </c>
      <c r="H37" s="155">
        <f t="shared" si="5"/>
        <v>318.93</v>
      </c>
      <c r="I37" s="155">
        <f t="shared" si="5"/>
        <v>302.39</v>
      </c>
      <c r="J37" s="155">
        <f t="shared" si="5"/>
        <v>402.94</v>
      </c>
      <c r="K37" s="156">
        <f t="shared" si="5"/>
        <v>65.319999999999993</v>
      </c>
      <c r="L37" s="521">
        <f t="shared" si="4"/>
        <v>3580.8249999999998</v>
      </c>
      <c r="M37" s="522"/>
      <c r="N37" s="168">
        <v>23</v>
      </c>
      <c r="O37" s="74"/>
    </row>
    <row r="38" spans="1:22" ht="15" customHeight="1">
      <c r="A38" s="151" t="b">
        <v>1</v>
      </c>
      <c r="B38" s="608">
        <v>24</v>
      </c>
      <c r="C38" s="608"/>
      <c r="D38" s="510" t="s">
        <v>127</v>
      </c>
      <c r="E38" s="511"/>
      <c r="F38" s="627"/>
      <c r="G38" s="627"/>
      <c r="H38" s="627"/>
      <c r="I38" s="627"/>
      <c r="J38" s="627"/>
      <c r="K38" s="627"/>
      <c r="L38" s="560"/>
      <c r="M38" s="561"/>
      <c r="N38" s="166">
        <v>24</v>
      </c>
      <c r="O38" s="74"/>
      <c r="U38" s="13"/>
    </row>
    <row r="39" spans="1:22" ht="15" customHeight="1">
      <c r="A39" s="141" t="b">
        <v>0</v>
      </c>
      <c r="B39" s="609">
        <v>25</v>
      </c>
      <c r="C39" s="609"/>
      <c r="D39" s="512"/>
      <c r="E39" s="513"/>
      <c r="F39" s="620"/>
      <c r="G39" s="620"/>
      <c r="H39" s="620"/>
      <c r="I39" s="620"/>
      <c r="J39" s="620"/>
      <c r="K39" s="620"/>
      <c r="L39" s="589"/>
      <c r="M39" s="590"/>
      <c r="N39" s="169">
        <v>25</v>
      </c>
      <c r="O39" s="74"/>
    </row>
    <row r="40" spans="1:22" ht="15" customHeight="1" thickBot="1">
      <c r="A40" s="141"/>
      <c r="B40" s="609">
        <v>26</v>
      </c>
      <c r="C40" s="609"/>
      <c r="D40" s="514"/>
      <c r="E40" s="515"/>
      <c r="F40" s="628"/>
      <c r="G40" s="620"/>
      <c r="H40" s="620"/>
      <c r="I40" s="620"/>
      <c r="J40" s="629"/>
      <c r="K40" s="630"/>
      <c r="L40" s="418"/>
      <c r="M40" s="419"/>
      <c r="N40" s="167">
        <v>26</v>
      </c>
      <c r="O40" s="74"/>
    </row>
    <row r="41" spans="1:22" ht="15.75" customHeight="1" thickBot="1">
      <c r="A41" s="605" t="s">
        <v>184</v>
      </c>
      <c r="B41" s="606"/>
      <c r="C41" s="607"/>
      <c r="D41" s="494" t="s">
        <v>82</v>
      </c>
      <c r="E41" s="494"/>
      <c r="F41" s="495"/>
      <c r="G41" s="95" t="s">
        <v>185</v>
      </c>
      <c r="H41" s="429">
        <v>43526</v>
      </c>
      <c r="I41" s="430"/>
      <c r="J41" s="526" t="s">
        <v>182</v>
      </c>
      <c r="K41" s="527"/>
      <c r="L41" s="587">
        <f>SUM(L37:L40)</f>
        <v>3580.8249999999998</v>
      </c>
      <c r="M41" s="588"/>
      <c r="N41" s="172">
        <v>27</v>
      </c>
      <c r="O41" s="74"/>
    </row>
    <row r="42" spans="1:22" ht="12.75" customHeight="1" thickBot="1">
      <c r="A42" s="599" t="s">
        <v>158</v>
      </c>
      <c r="B42" s="600"/>
      <c r="C42" s="600"/>
      <c r="D42" s="289" t="s">
        <v>203</v>
      </c>
      <c r="E42" s="290"/>
      <c r="F42" s="290"/>
      <c r="G42" s="647"/>
      <c r="H42" s="147" t="s">
        <v>146</v>
      </c>
      <c r="I42" s="526" t="s">
        <v>125</v>
      </c>
      <c r="J42" s="527"/>
      <c r="K42" s="594"/>
      <c r="L42" s="591"/>
      <c r="M42" s="592"/>
      <c r="N42" s="593"/>
    </row>
    <row r="43" spans="1:22" ht="12.75" customHeight="1">
      <c r="A43" s="601"/>
      <c r="B43" s="602"/>
      <c r="C43" s="602"/>
      <c r="D43" s="648" t="s">
        <v>205</v>
      </c>
      <c r="E43" s="649"/>
      <c r="F43" s="649"/>
      <c r="G43" s="650"/>
      <c r="H43" s="148">
        <v>0.8</v>
      </c>
      <c r="I43" s="96" t="s">
        <v>21</v>
      </c>
      <c r="J43" s="595" t="s">
        <v>183</v>
      </c>
      <c r="K43" s="596"/>
      <c r="L43" s="550">
        <v>28</v>
      </c>
      <c r="M43" s="551"/>
      <c r="N43" s="586"/>
    </row>
    <row r="44" spans="1:22" ht="12.75" customHeight="1">
      <c r="A44" s="601"/>
      <c r="B44" s="602"/>
      <c r="C44" s="602"/>
      <c r="D44" s="651" t="s">
        <v>206</v>
      </c>
      <c r="E44" s="652"/>
      <c r="F44" s="652"/>
      <c r="G44" s="653"/>
      <c r="H44" s="149">
        <v>0.2</v>
      </c>
      <c r="I44" s="97" t="s">
        <v>81</v>
      </c>
      <c r="J44" s="631">
        <v>1500</v>
      </c>
      <c r="K44" s="632"/>
      <c r="L44" s="550">
        <v>29</v>
      </c>
      <c r="M44" s="551"/>
      <c r="N44" s="586"/>
    </row>
    <row r="45" spans="1:22" ht="12.75" customHeight="1" thickBot="1">
      <c r="A45" s="603"/>
      <c r="B45" s="604"/>
      <c r="C45" s="604"/>
      <c r="D45" s="654"/>
      <c r="E45" s="655"/>
      <c r="F45" s="655"/>
      <c r="G45" s="656"/>
      <c r="H45" s="150"/>
      <c r="I45" s="97"/>
      <c r="J45" s="631"/>
      <c r="K45" s="632"/>
      <c r="L45" s="550">
        <v>30</v>
      </c>
      <c r="M45" s="551"/>
      <c r="N45" s="586"/>
    </row>
    <row r="46" spans="1:22" ht="12.75" customHeight="1">
      <c r="A46" s="614" t="s">
        <v>186</v>
      </c>
      <c r="B46" s="615"/>
      <c r="C46" s="615"/>
      <c r="D46" s="615"/>
      <c r="E46" s="615"/>
      <c r="F46" s="615"/>
      <c r="G46" s="615"/>
      <c r="H46" s="615"/>
      <c r="I46" s="97"/>
      <c r="J46" s="631"/>
      <c r="K46" s="632"/>
      <c r="L46" s="583">
        <v>31</v>
      </c>
      <c r="M46" s="584"/>
      <c r="N46" s="585"/>
    </row>
    <row r="47" spans="1:22" ht="13.5" customHeight="1" thickBot="1">
      <c r="A47" s="612" t="s">
        <v>194</v>
      </c>
      <c r="B47" s="613"/>
      <c r="C47" s="613"/>
      <c r="D47" s="613"/>
      <c r="E47" s="613"/>
      <c r="F47" s="613"/>
      <c r="G47" s="613"/>
      <c r="H47" s="613"/>
      <c r="I47" s="98" t="s">
        <v>85</v>
      </c>
      <c r="J47" s="633">
        <f>SUM(J44:K46)</f>
        <v>1500</v>
      </c>
      <c r="K47" s="634"/>
      <c r="L47" s="638">
        <f>L5</f>
        <v>1500</v>
      </c>
      <c r="M47" s="574"/>
      <c r="N47" s="171">
        <v>32</v>
      </c>
    </row>
    <row r="48" spans="1:22" ht="21" customHeight="1">
      <c r="A48" s="597"/>
      <c r="B48" s="598"/>
      <c r="C48" s="598"/>
      <c r="D48" s="598"/>
      <c r="E48" s="598"/>
      <c r="F48" s="99"/>
      <c r="G48" s="598" t="str">
        <f>D6</f>
        <v>Peter Pan, M.D.</v>
      </c>
      <c r="H48" s="598"/>
      <c r="I48" s="616"/>
      <c r="J48" s="641" t="s">
        <v>188</v>
      </c>
      <c r="K48" s="641"/>
      <c r="L48" s="641"/>
      <c r="M48" s="641"/>
      <c r="N48" s="642"/>
    </row>
    <row r="49" spans="1:14" ht="15" customHeight="1" thickBot="1">
      <c r="A49" s="636" t="s">
        <v>187</v>
      </c>
      <c r="B49" s="637"/>
      <c r="C49" s="637"/>
      <c r="D49" s="637"/>
      <c r="E49" s="637"/>
      <c r="G49" s="621" t="s">
        <v>83</v>
      </c>
      <c r="H49" s="621"/>
      <c r="I49" s="622"/>
      <c r="J49" s="643"/>
      <c r="K49" s="643"/>
      <c r="L49" s="643"/>
      <c r="M49" s="643"/>
      <c r="N49" s="644"/>
    </row>
    <row r="50" spans="1:14" ht="12.75" customHeight="1" thickBot="1">
      <c r="A50" s="580" t="s">
        <v>95</v>
      </c>
      <c r="B50" s="581"/>
      <c r="C50" s="581"/>
      <c r="D50" s="581"/>
      <c r="E50" s="581"/>
      <c r="F50" s="581"/>
      <c r="G50" s="581"/>
      <c r="H50" s="581"/>
      <c r="I50" s="582"/>
      <c r="J50" s="618" t="s">
        <v>107</v>
      </c>
      <c r="K50" s="619"/>
      <c r="L50" s="639">
        <f>IF(L41&gt;L47, L41-L47, 0)</f>
        <v>2080.8249999999998</v>
      </c>
      <c r="M50" s="522"/>
      <c r="N50" s="172">
        <v>33</v>
      </c>
    </row>
    <row r="51" spans="1:14" ht="13.5" customHeight="1" thickBot="1">
      <c r="A51" s="580" t="s">
        <v>193</v>
      </c>
      <c r="B51" s="581"/>
      <c r="C51" s="581"/>
      <c r="D51" s="581"/>
      <c r="E51" s="581"/>
      <c r="F51" s="581"/>
      <c r="G51" s="581"/>
      <c r="H51" s="581"/>
      <c r="I51" s="582"/>
      <c r="J51" s="618" t="s">
        <v>126</v>
      </c>
      <c r="K51" s="619"/>
      <c r="L51" s="640">
        <f>IF(L47&gt;L41,L47-L41,0)</f>
        <v>0</v>
      </c>
      <c r="M51" s="559"/>
      <c r="N51" s="168">
        <v>34</v>
      </c>
    </row>
    <row r="52" spans="1:14" ht="21.75" customHeight="1">
      <c r="A52" s="597"/>
      <c r="B52" s="598"/>
      <c r="C52" s="598"/>
      <c r="D52" s="598"/>
      <c r="E52" s="598"/>
      <c r="F52" s="100"/>
      <c r="G52" s="598" t="s">
        <v>20</v>
      </c>
      <c r="H52" s="598"/>
      <c r="I52" s="616"/>
      <c r="J52" s="623" t="s">
        <v>190</v>
      </c>
      <c r="K52" s="624"/>
      <c r="L52" s="624"/>
      <c r="M52" s="624"/>
      <c r="N52" s="101"/>
    </row>
    <row r="53" spans="1:14" ht="15" customHeight="1">
      <c r="A53" s="645" t="s">
        <v>189</v>
      </c>
      <c r="B53" s="646"/>
      <c r="C53" s="646"/>
      <c r="D53" s="646"/>
      <c r="E53" s="646"/>
      <c r="F53" s="102"/>
      <c r="G53" s="578" t="s">
        <v>84</v>
      </c>
      <c r="H53" s="578"/>
      <c r="I53" s="579"/>
      <c r="L53" s="101"/>
      <c r="M53" s="101"/>
      <c r="N53" s="101"/>
    </row>
    <row r="54" spans="1:14" ht="7.5" customHeight="1">
      <c r="I54" s="103"/>
      <c r="L54" s="101"/>
      <c r="M54" s="101"/>
      <c r="N54" s="101"/>
    </row>
    <row r="55" spans="1:14" ht="8.1" customHeight="1" thickBot="1">
      <c r="A55" s="104" t="s">
        <v>191</v>
      </c>
      <c r="B55" s="105"/>
      <c r="C55" s="105"/>
      <c r="D55" s="105"/>
      <c r="E55" s="105"/>
      <c r="F55" s="105"/>
      <c r="G55" s="105"/>
      <c r="H55" s="105"/>
      <c r="I55" s="105"/>
      <c r="J55" s="105"/>
      <c r="K55" s="105"/>
      <c r="L55" s="105"/>
      <c r="M55" s="105"/>
      <c r="N55" s="106"/>
    </row>
    <row r="57" spans="1:14">
      <c r="A57" s="108" t="s">
        <v>36</v>
      </c>
      <c r="B57" s="13"/>
      <c r="C57" s="13" t="s">
        <v>109</v>
      </c>
    </row>
    <row r="58" spans="1:14">
      <c r="A58" s="108" t="s">
        <v>37</v>
      </c>
      <c r="B58" s="29" t="s">
        <v>28</v>
      </c>
      <c r="C58" s="13" t="s">
        <v>110</v>
      </c>
    </row>
    <row r="59" spans="1:14">
      <c r="A59" s="108" t="s">
        <v>38</v>
      </c>
      <c r="B59" s="29" t="s">
        <v>29</v>
      </c>
    </row>
    <row r="60" spans="1:14" ht="12.75" customHeight="1">
      <c r="A60" s="108" t="s">
        <v>39</v>
      </c>
      <c r="B60" s="29"/>
      <c r="D60" s="635"/>
      <c r="E60" s="635"/>
    </row>
    <row r="61" spans="1:14" ht="12.75" customHeight="1">
      <c r="A61" s="108" t="s">
        <v>32</v>
      </c>
      <c r="D61" s="635"/>
      <c r="E61" s="635"/>
    </row>
    <row r="62" spans="1:14" ht="12.75" customHeight="1">
      <c r="A62" s="108" t="s">
        <v>40</v>
      </c>
      <c r="D62" s="635"/>
      <c r="E62" s="635"/>
    </row>
    <row r="63" spans="1:14" ht="12.75" customHeight="1">
      <c r="A63" s="108" t="s">
        <v>33</v>
      </c>
      <c r="D63" s="635"/>
      <c r="E63" s="635"/>
    </row>
    <row r="64" spans="1:14" ht="12.75" customHeight="1">
      <c r="A64" s="108" t="s">
        <v>41</v>
      </c>
      <c r="D64" s="635"/>
      <c r="E64" s="635"/>
    </row>
    <row r="65" spans="1:5" ht="12.75" customHeight="1">
      <c r="A65" s="108" t="s">
        <v>42</v>
      </c>
      <c r="D65" s="635"/>
      <c r="E65" s="635"/>
    </row>
    <row r="66" spans="1:5" ht="12.75" customHeight="1">
      <c r="A66" s="108" t="s">
        <v>34</v>
      </c>
      <c r="D66" s="635"/>
      <c r="E66" s="635"/>
    </row>
    <row r="67" spans="1:5" ht="12.75" customHeight="1">
      <c r="A67" s="108" t="s">
        <v>43</v>
      </c>
      <c r="D67" s="635"/>
      <c r="E67" s="635"/>
    </row>
    <row r="68" spans="1:5" ht="13.5" customHeight="1">
      <c r="A68" s="108" t="s">
        <v>44</v>
      </c>
      <c r="D68" s="635"/>
      <c r="E68" s="635"/>
    </row>
    <row r="69" spans="1:5" ht="12.75" customHeight="1">
      <c r="A69" s="108" t="s">
        <v>45</v>
      </c>
      <c r="D69" s="635"/>
      <c r="E69" s="635"/>
    </row>
    <row r="70" spans="1:5" ht="12.75" customHeight="1">
      <c r="A70" s="108" t="s">
        <v>46</v>
      </c>
      <c r="D70" s="635"/>
      <c r="E70" s="635"/>
    </row>
    <row r="71" spans="1:5" ht="12.75" customHeight="1">
      <c r="A71" s="108" t="s">
        <v>131</v>
      </c>
      <c r="D71" s="635"/>
      <c r="E71" s="635"/>
    </row>
    <row r="72" spans="1:5" ht="12.75" customHeight="1">
      <c r="A72" s="108" t="s">
        <v>132</v>
      </c>
      <c r="D72" s="635"/>
      <c r="E72" s="635"/>
    </row>
    <row r="73" spans="1:5" ht="12.75" customHeight="1">
      <c r="A73" s="108" t="s">
        <v>133</v>
      </c>
      <c r="D73" s="635"/>
      <c r="E73" s="635"/>
    </row>
    <row r="74" spans="1:5" ht="12.75" customHeight="1">
      <c r="A74" s="108" t="s">
        <v>134</v>
      </c>
      <c r="D74" s="635"/>
      <c r="E74" s="635"/>
    </row>
    <row r="75" spans="1:5" ht="12.75" customHeight="1">
      <c r="A75" s="108" t="s">
        <v>135</v>
      </c>
      <c r="D75" s="635"/>
      <c r="E75" s="635"/>
    </row>
    <row r="76" spans="1:5" ht="12.75" customHeight="1">
      <c r="A76" s="108" t="s">
        <v>136</v>
      </c>
      <c r="D76" s="635"/>
      <c r="E76" s="635"/>
    </row>
    <row r="77" spans="1:5" ht="12.75" customHeight="1">
      <c r="A77" s="108" t="s">
        <v>137</v>
      </c>
      <c r="D77" s="635"/>
      <c r="E77" s="635"/>
    </row>
    <row r="78" spans="1:5" ht="12.75" customHeight="1">
      <c r="A78" s="108" t="s">
        <v>138</v>
      </c>
      <c r="D78" s="635"/>
      <c r="E78" s="635"/>
    </row>
    <row r="79" spans="1:5" ht="12.75" customHeight="1">
      <c r="A79" s="108" t="s">
        <v>139</v>
      </c>
      <c r="D79" s="635"/>
      <c r="E79" s="635"/>
    </row>
    <row r="80" spans="1:5" ht="12.75" customHeight="1">
      <c r="A80" s="108" t="s">
        <v>140</v>
      </c>
      <c r="D80" s="635"/>
      <c r="E80" s="635"/>
    </row>
    <row r="81" spans="1:5" ht="12.75" customHeight="1">
      <c r="A81" s="108" t="s">
        <v>141</v>
      </c>
      <c r="D81" s="635"/>
      <c r="E81" s="635"/>
    </row>
    <row r="82" spans="1:5" ht="12.75" customHeight="1">
      <c r="A82" s="108" t="s">
        <v>142</v>
      </c>
      <c r="D82" s="635"/>
      <c r="E82" s="635"/>
    </row>
    <row r="83" spans="1:5" ht="12.75" customHeight="1">
      <c r="A83" s="108" t="s">
        <v>143</v>
      </c>
      <c r="D83" s="635"/>
      <c r="E83" s="635"/>
    </row>
    <row r="84" spans="1:5" ht="12.75" customHeight="1">
      <c r="A84" s="108" t="s">
        <v>51</v>
      </c>
      <c r="D84" s="635"/>
      <c r="E84" s="635"/>
    </row>
    <row r="85" spans="1:5" ht="12.75" customHeight="1">
      <c r="A85" s="108" t="s">
        <v>52</v>
      </c>
      <c r="D85" s="635"/>
      <c r="E85" s="635"/>
    </row>
    <row r="86" spans="1:5" ht="12.75" customHeight="1">
      <c r="A86" s="108" t="s">
        <v>53</v>
      </c>
      <c r="D86" s="635"/>
      <c r="E86" s="635"/>
    </row>
    <row r="87" spans="1:5" ht="12.75" customHeight="1">
      <c r="A87" s="108" t="s">
        <v>54</v>
      </c>
      <c r="D87" s="635"/>
      <c r="E87" s="635"/>
    </row>
    <row r="88" spans="1:5" ht="12.75" customHeight="1">
      <c r="A88" s="108" t="s">
        <v>55</v>
      </c>
      <c r="D88" s="635"/>
      <c r="E88" s="635"/>
    </row>
    <row r="89" spans="1:5" ht="12.75" customHeight="1">
      <c r="A89" s="108" t="s">
        <v>56</v>
      </c>
      <c r="D89" s="635"/>
      <c r="E89" s="635"/>
    </row>
    <row r="90" spans="1:5" ht="12.75" customHeight="1">
      <c r="A90" s="108" t="s">
        <v>57</v>
      </c>
      <c r="D90" s="635"/>
      <c r="E90" s="635"/>
    </row>
    <row r="91" spans="1:5" ht="12.75" customHeight="1">
      <c r="A91" s="108" t="s">
        <v>58</v>
      </c>
      <c r="D91" s="635"/>
      <c r="E91" s="635"/>
    </row>
    <row r="92" spans="1:5" ht="12.75" customHeight="1">
      <c r="A92" s="108" t="s">
        <v>59</v>
      </c>
      <c r="D92" s="635"/>
      <c r="E92" s="635"/>
    </row>
    <row r="93" spans="1:5" ht="12.75" customHeight="1">
      <c r="A93" s="108" t="s">
        <v>60</v>
      </c>
      <c r="D93" s="635"/>
      <c r="E93" s="635"/>
    </row>
    <row r="94" spans="1:5" ht="12.75" customHeight="1">
      <c r="A94" s="108" t="s">
        <v>61</v>
      </c>
      <c r="D94" s="635"/>
      <c r="E94" s="635"/>
    </row>
    <row r="95" spans="1:5" ht="12.75" customHeight="1">
      <c r="A95" s="108" t="s">
        <v>62</v>
      </c>
      <c r="D95" s="635"/>
      <c r="E95" s="635"/>
    </row>
    <row r="96" spans="1:5" ht="12.75" customHeight="1">
      <c r="A96" s="108" t="s">
        <v>63</v>
      </c>
      <c r="D96" s="635"/>
      <c r="E96" s="635"/>
    </row>
    <row r="97" spans="1:5" ht="12.75" customHeight="1">
      <c r="A97" s="108" t="s">
        <v>64</v>
      </c>
      <c r="D97" s="635"/>
      <c r="E97" s="635"/>
    </row>
    <row r="98" spans="1:5" ht="12.75" customHeight="1">
      <c r="A98" s="108" t="s">
        <v>65</v>
      </c>
      <c r="D98" s="635"/>
      <c r="E98" s="635"/>
    </row>
    <row r="99" spans="1:5" ht="12.75" customHeight="1">
      <c r="A99" s="108" t="s">
        <v>66</v>
      </c>
      <c r="D99" s="635"/>
      <c r="E99" s="635"/>
    </row>
    <row r="100" spans="1:5" ht="12.75" customHeight="1">
      <c r="A100" s="108" t="s">
        <v>67</v>
      </c>
      <c r="D100" s="635"/>
      <c r="E100" s="635"/>
    </row>
    <row r="101" spans="1:5" ht="12.75" customHeight="1">
      <c r="A101" s="108" t="s">
        <v>68</v>
      </c>
      <c r="D101" s="635"/>
      <c r="E101" s="635"/>
    </row>
    <row r="102" spans="1:5" ht="12.75" customHeight="1">
      <c r="A102" s="108" t="s">
        <v>69</v>
      </c>
      <c r="D102" s="635"/>
      <c r="E102" s="635"/>
    </row>
    <row r="103" spans="1:5" ht="12.75" customHeight="1">
      <c r="A103" s="108" t="s">
        <v>35</v>
      </c>
      <c r="D103" s="635"/>
      <c r="E103" s="635"/>
    </row>
    <row r="104" spans="1:5" ht="12.75" customHeight="1">
      <c r="A104" s="108" t="s">
        <v>70</v>
      </c>
      <c r="D104" s="635"/>
      <c r="E104" s="635"/>
    </row>
    <row r="105" spans="1:5" ht="12.75" customHeight="1">
      <c r="A105" s="108" t="s">
        <v>71</v>
      </c>
      <c r="D105" s="635"/>
      <c r="E105" s="635"/>
    </row>
    <row r="106" spans="1:5" ht="12.75" customHeight="1">
      <c r="A106" s="108" t="s">
        <v>72</v>
      </c>
      <c r="D106" s="635"/>
      <c r="E106" s="635"/>
    </row>
    <row r="107" spans="1:5" ht="12.75" customHeight="1">
      <c r="A107" s="108" t="s">
        <v>73</v>
      </c>
      <c r="D107" s="635"/>
      <c r="E107" s="635"/>
    </row>
    <row r="108" spans="1:5" ht="12.75" customHeight="1">
      <c r="D108" s="635"/>
      <c r="E108" s="635"/>
    </row>
    <row r="109" spans="1:5" ht="12.75" customHeight="1">
      <c r="D109" s="635"/>
      <c r="E109" s="635"/>
    </row>
    <row r="110" spans="1:5" ht="12.75" customHeight="1">
      <c r="D110" s="635"/>
      <c r="E110" s="635"/>
    </row>
  </sheetData>
  <sheetProtection password="CAA9" sheet="1" selectLockedCells="1"/>
  <protectedRanges>
    <protectedRange sqref="F31:K31" name="Range1_4"/>
  </protectedRanges>
  <mergeCells count="236">
    <mergeCell ref="D102:E102"/>
    <mergeCell ref="D92:E92"/>
    <mergeCell ref="D97:E97"/>
    <mergeCell ref="D101:E101"/>
    <mergeCell ref="D94:E94"/>
    <mergeCell ref="D87:E87"/>
    <mergeCell ref="D42:G42"/>
    <mergeCell ref="D43:G43"/>
    <mergeCell ref="D44:G44"/>
    <mergeCell ref="D45:G45"/>
    <mergeCell ref="D89:E89"/>
    <mergeCell ref="D66:E66"/>
    <mergeCell ref="D65:E65"/>
    <mergeCell ref="D88:E88"/>
    <mergeCell ref="D75:E75"/>
    <mergeCell ref="D78:E78"/>
    <mergeCell ref="D80:E80"/>
    <mergeCell ref="D81:E81"/>
    <mergeCell ref="D76:E76"/>
    <mergeCell ref="D77:E77"/>
    <mergeCell ref="D68:E68"/>
    <mergeCell ref="D74:E74"/>
    <mergeCell ref="D84:E84"/>
    <mergeCell ref="D79:E79"/>
    <mergeCell ref="D82:E82"/>
    <mergeCell ref="D70:E70"/>
    <mergeCell ref="D83:E83"/>
    <mergeCell ref="D60:E60"/>
    <mergeCell ref="D61:E61"/>
    <mergeCell ref="D72:E72"/>
    <mergeCell ref="L47:M47"/>
    <mergeCell ref="L50:M50"/>
    <mergeCell ref="L51:M51"/>
    <mergeCell ref="J48:N49"/>
    <mergeCell ref="A53:E53"/>
    <mergeCell ref="G52:I52"/>
    <mergeCell ref="D110:E110"/>
    <mergeCell ref="D104:E104"/>
    <mergeCell ref="D105:E105"/>
    <mergeCell ref="D106:E106"/>
    <mergeCell ref="D107:E107"/>
    <mergeCell ref="D109:E109"/>
    <mergeCell ref="D108:E108"/>
    <mergeCell ref="D100:E100"/>
    <mergeCell ref="D95:E95"/>
    <mergeCell ref="D99:E99"/>
    <mergeCell ref="D96:E96"/>
    <mergeCell ref="D90:E90"/>
    <mergeCell ref="D98:E98"/>
    <mergeCell ref="D91:E91"/>
    <mergeCell ref="D93:E93"/>
    <mergeCell ref="D103:E103"/>
    <mergeCell ref="D85:E85"/>
    <mergeCell ref="D86:E86"/>
    <mergeCell ref="J47:K47"/>
    <mergeCell ref="J44:K44"/>
    <mergeCell ref="D73:E73"/>
    <mergeCell ref="D63:E63"/>
    <mergeCell ref="D62:E62"/>
    <mergeCell ref="D69:E69"/>
    <mergeCell ref="D71:E71"/>
    <mergeCell ref="D64:E64"/>
    <mergeCell ref="D67:E67"/>
    <mergeCell ref="A49:E49"/>
    <mergeCell ref="B40:C40"/>
    <mergeCell ref="G48:I48"/>
    <mergeCell ref="L24:M24"/>
    <mergeCell ref="J51:K51"/>
    <mergeCell ref="F39:K39"/>
    <mergeCell ref="G49:I49"/>
    <mergeCell ref="J50:K50"/>
    <mergeCell ref="A50:I50"/>
    <mergeCell ref="J52:M52"/>
    <mergeCell ref="A28:C28"/>
    <mergeCell ref="A24:C24"/>
    <mergeCell ref="A25:C25"/>
    <mergeCell ref="A26:C26"/>
    <mergeCell ref="A37:C37"/>
    <mergeCell ref="D37:E37"/>
    <mergeCell ref="A29:C29"/>
    <mergeCell ref="A30:C30"/>
    <mergeCell ref="A27:C27"/>
    <mergeCell ref="A52:E52"/>
    <mergeCell ref="H41:I41"/>
    <mergeCell ref="F38:K38"/>
    <mergeCell ref="F40:K40"/>
    <mergeCell ref="J45:K45"/>
    <mergeCell ref="J46:K46"/>
    <mergeCell ref="D34:E34"/>
    <mergeCell ref="D31:E31"/>
    <mergeCell ref="D35:E35"/>
    <mergeCell ref="G53:I53"/>
    <mergeCell ref="A51:I51"/>
    <mergeCell ref="L46:N46"/>
    <mergeCell ref="L45:N45"/>
    <mergeCell ref="L41:M41"/>
    <mergeCell ref="L39:M39"/>
    <mergeCell ref="L44:N44"/>
    <mergeCell ref="L43:N43"/>
    <mergeCell ref="L42:N42"/>
    <mergeCell ref="L40:M40"/>
    <mergeCell ref="I42:K42"/>
    <mergeCell ref="J43:K43"/>
    <mergeCell ref="A48:E48"/>
    <mergeCell ref="A42:C45"/>
    <mergeCell ref="A41:C41"/>
    <mergeCell ref="B38:C38"/>
    <mergeCell ref="B39:C39"/>
    <mergeCell ref="D36:E36"/>
    <mergeCell ref="A47:H47"/>
    <mergeCell ref="A46:H46"/>
    <mergeCell ref="A32:C32"/>
    <mergeCell ref="A33:C33"/>
    <mergeCell ref="D33:E33"/>
    <mergeCell ref="A31:C31"/>
    <mergeCell ref="L36:M36"/>
    <mergeCell ref="L38:M38"/>
    <mergeCell ref="L32:M32"/>
    <mergeCell ref="D24:E24"/>
    <mergeCell ref="D25:E25"/>
    <mergeCell ref="A1:J1"/>
    <mergeCell ref="D18:E18"/>
    <mergeCell ref="A2:N2"/>
    <mergeCell ref="A4:C4"/>
    <mergeCell ref="D32:E32"/>
    <mergeCell ref="A36:C36"/>
    <mergeCell ref="A10:C10"/>
    <mergeCell ref="A17:C17"/>
    <mergeCell ref="D17:E17"/>
    <mergeCell ref="A23:C23"/>
    <mergeCell ref="L25:M25"/>
    <mergeCell ref="L29:M29"/>
    <mergeCell ref="L23:M23"/>
    <mergeCell ref="D8:H8"/>
    <mergeCell ref="D10:H10"/>
    <mergeCell ref="D9:H9"/>
    <mergeCell ref="D23:E23"/>
    <mergeCell ref="A21:C21"/>
    <mergeCell ref="A5:C5"/>
    <mergeCell ref="A15:C15"/>
    <mergeCell ref="A8:C8"/>
    <mergeCell ref="L22:M22"/>
    <mergeCell ref="D15:E15"/>
    <mergeCell ref="A20:C20"/>
    <mergeCell ref="A22:C22"/>
    <mergeCell ref="A19:C19"/>
    <mergeCell ref="A18:C18"/>
    <mergeCell ref="A11:C11"/>
    <mergeCell ref="A12:C12"/>
    <mergeCell ref="A13:C13"/>
    <mergeCell ref="A14:C14"/>
    <mergeCell ref="A16:C16"/>
    <mergeCell ref="D16:E16"/>
    <mergeCell ref="D19:E19"/>
    <mergeCell ref="D20:E20"/>
    <mergeCell ref="D21:E21"/>
    <mergeCell ref="A3:B3"/>
    <mergeCell ref="C3:D3"/>
    <mergeCell ref="J3:K3"/>
    <mergeCell ref="E3:G3"/>
    <mergeCell ref="H3:I3"/>
    <mergeCell ref="F5:G5"/>
    <mergeCell ref="A7:C7"/>
    <mergeCell ref="A9:C9"/>
    <mergeCell ref="L3:N3"/>
    <mergeCell ref="I6:N6"/>
    <mergeCell ref="I7:N7"/>
    <mergeCell ref="L5:N5"/>
    <mergeCell ref="I8:N8"/>
    <mergeCell ref="I9:N9"/>
    <mergeCell ref="A6:C6"/>
    <mergeCell ref="D4:I4"/>
    <mergeCell ref="D5:E5"/>
    <mergeCell ref="P8:T8"/>
    <mergeCell ref="P20:T20"/>
    <mergeCell ref="D7:H7"/>
    <mergeCell ref="L18:M18"/>
    <mergeCell ref="D6:H6"/>
    <mergeCell ref="L20:M20"/>
    <mergeCell ref="L17:M17"/>
    <mergeCell ref="P15:V15"/>
    <mergeCell ref="P7:T7"/>
    <mergeCell ref="P10:U10"/>
    <mergeCell ref="P13:T13"/>
    <mergeCell ref="P18:T18"/>
    <mergeCell ref="D11:E11"/>
    <mergeCell ref="I11:J11"/>
    <mergeCell ref="D12:E12"/>
    <mergeCell ref="I12:J12"/>
    <mergeCell ref="D13:E13"/>
    <mergeCell ref="I13:J13"/>
    <mergeCell ref="D14:E14"/>
    <mergeCell ref="I14:J14"/>
    <mergeCell ref="L16:M16"/>
    <mergeCell ref="I10:N10"/>
    <mergeCell ref="L19:M19"/>
    <mergeCell ref="P23:U23"/>
    <mergeCell ref="P22:T22"/>
    <mergeCell ref="P9:T9"/>
    <mergeCell ref="P17:V17"/>
    <mergeCell ref="P19:U19"/>
    <mergeCell ref="L34:M34"/>
    <mergeCell ref="P33:T33"/>
    <mergeCell ref="P32:T32"/>
    <mergeCell ref="L33:M33"/>
    <mergeCell ref="P31:T31"/>
    <mergeCell ref="P27:U27"/>
    <mergeCell ref="M11:N11"/>
    <mergeCell ref="M12:N12"/>
    <mergeCell ref="M13:N13"/>
    <mergeCell ref="M14:N14"/>
    <mergeCell ref="L21:M21"/>
    <mergeCell ref="P2:T2"/>
    <mergeCell ref="P3:T3"/>
    <mergeCell ref="P4:T4"/>
    <mergeCell ref="P6:T6"/>
    <mergeCell ref="P5:X5"/>
    <mergeCell ref="P21:U21"/>
    <mergeCell ref="D38:E40"/>
    <mergeCell ref="D41:F41"/>
    <mergeCell ref="L4:N4"/>
    <mergeCell ref="P30:T30"/>
    <mergeCell ref="D30:E30"/>
    <mergeCell ref="P26:T26"/>
    <mergeCell ref="P24:T24"/>
    <mergeCell ref="P25:U25"/>
    <mergeCell ref="P28:T28"/>
    <mergeCell ref="L37:M37"/>
    <mergeCell ref="L26:M26"/>
    <mergeCell ref="L27:M27"/>
    <mergeCell ref="L28:M28"/>
    <mergeCell ref="P29:U29"/>
    <mergeCell ref="L30:M30"/>
    <mergeCell ref="J41:K41"/>
    <mergeCell ref="L35:M35"/>
    <mergeCell ref="L31:M31"/>
  </mergeCells>
  <phoneticPr fontId="0" type="noConversion"/>
  <conditionalFormatting sqref="C3:D3">
    <cfRule type="expression" dxfId="60" priority="76" stopIfTrue="1">
      <formula>ISBLANK($C$3)</formula>
    </cfRule>
  </conditionalFormatting>
  <conditionalFormatting sqref="D4">
    <cfRule type="expression" dxfId="59" priority="79" stopIfTrue="1">
      <formula>ISBLANK($D$4)</formula>
    </cfRule>
  </conditionalFormatting>
  <conditionalFormatting sqref="D5">
    <cfRule type="expression" dxfId="58" priority="80" stopIfTrue="1">
      <formula>ISBLANK($D$5)</formula>
    </cfRule>
  </conditionalFormatting>
  <conditionalFormatting sqref="D43">
    <cfRule type="expression" dxfId="57" priority="14" stopIfTrue="1">
      <formula>ISBLANK($D$44)</formula>
    </cfRule>
  </conditionalFormatting>
  <conditionalFormatting sqref="D44">
    <cfRule type="expression" dxfId="56" priority="12" stopIfTrue="1">
      <formula>AND($H$45&gt;0,ISBLANK($D$45))</formula>
    </cfRule>
  </conditionalFormatting>
  <conditionalFormatting sqref="D45">
    <cfRule type="expression" dxfId="55" priority="13" stopIfTrue="1">
      <formula>AND($H$46&gt;0,ISBLANK($D$46))</formula>
    </cfRule>
  </conditionalFormatting>
  <conditionalFormatting sqref="D41:F41">
    <cfRule type="expression" dxfId="54" priority="55" stopIfTrue="1">
      <formula>ISBLANK($D$41)</formula>
    </cfRule>
  </conditionalFormatting>
  <conditionalFormatting sqref="D6:H6">
    <cfRule type="expression" dxfId="53" priority="82" stopIfTrue="1">
      <formula>ISBLANK($D$6)</formula>
    </cfRule>
  </conditionalFormatting>
  <conditionalFormatting sqref="D7:H7">
    <cfRule type="expression" dxfId="52" priority="83" stopIfTrue="1">
      <formula>ISBLANK($D$7)</formula>
    </cfRule>
  </conditionalFormatting>
  <conditionalFormatting sqref="D10:H10">
    <cfRule type="expression" dxfId="51" priority="84" stopIfTrue="1">
      <formula>ISBLANK($D$10)</formula>
    </cfRule>
  </conditionalFormatting>
  <conditionalFormatting sqref="F16:K16">
    <cfRule type="expression" dxfId="50" priority="92" stopIfTrue="1">
      <formula>AND(OR(F$44&gt;0,F$39&gt;0,F$36&gt;0,F$31&gt;0),ISBLANK(F$16))</formula>
    </cfRule>
  </conditionalFormatting>
  <conditionalFormatting sqref="F17:K17">
    <cfRule type="expression" dxfId="49" priority="19" stopIfTrue="1">
      <formula>AND(F$37&gt;0,ISBLANK(F$17))</formula>
    </cfRule>
  </conditionalFormatting>
  <conditionalFormatting sqref="F19:K19 F23:K24 F36:K36">
    <cfRule type="cellIs" dxfId="48" priority="46" stopIfTrue="1" operator="greaterThanOrEqual">
      <formula>75</formula>
    </cfRule>
  </conditionalFormatting>
  <conditionalFormatting sqref="F26:K29">
    <cfRule type="expression" dxfId="47" priority="15" stopIfTrue="1">
      <formula>AND(F$30&gt;F$31,F26&gt;=75)</formula>
    </cfRule>
    <cfRule type="expression" dxfId="46" priority="16" stopIfTrue="1">
      <formula>F$30&gt;F$31</formula>
    </cfRule>
    <cfRule type="cellIs" dxfId="45" priority="17" stopIfTrue="1" operator="greaterThanOrEqual">
      <formula>75</formula>
    </cfRule>
  </conditionalFormatting>
  <conditionalFormatting sqref="F32:K32">
    <cfRule type="expression" dxfId="44" priority="18" stopIfTrue="1">
      <formula>F$30&gt;F$31</formula>
    </cfRule>
  </conditionalFormatting>
  <conditionalFormatting sqref="F34:K34">
    <cfRule type="cellIs" dxfId="43" priority="54" stopIfTrue="1" operator="greaterThanOrEqual">
      <formula>25</formula>
    </cfRule>
  </conditionalFormatting>
  <conditionalFormatting sqref="F35:K35">
    <cfRule type="cellIs" dxfId="42" priority="91" stopIfTrue="1" operator="greaterThanOrEqual">
      <formula>75</formula>
    </cfRule>
  </conditionalFormatting>
  <conditionalFormatting sqref="G48:I48">
    <cfRule type="expression" dxfId="41" priority="88" stopIfTrue="1">
      <formula>OR(ISBLANK($D$6),ISBLANK($G$48))</formula>
    </cfRule>
  </conditionalFormatting>
  <conditionalFormatting sqref="G52:I52">
    <cfRule type="expression" dxfId="40" priority="57" stopIfTrue="1">
      <formula>ISBLANK($G$52)</formula>
    </cfRule>
  </conditionalFormatting>
  <conditionalFormatting sqref="H5">
    <cfRule type="expression" dxfId="39" priority="86" stopIfTrue="1">
      <formula>ISBLANK($H$5)</formula>
    </cfRule>
  </conditionalFormatting>
  <conditionalFormatting sqref="H43">
    <cfRule type="expression" dxfId="38" priority="60" stopIfTrue="1">
      <formula>ISBLANK($H$43)</formula>
    </cfRule>
    <cfRule type="expression" dxfId="37" priority="61" stopIfTrue="1">
      <formula>($H$43+$H$44+$H$45)&lt;&gt;1</formula>
    </cfRule>
  </conditionalFormatting>
  <conditionalFormatting sqref="H3:I3">
    <cfRule type="expression" dxfId="36" priority="77" stopIfTrue="1">
      <formula>ISBLANK($H$3)</formula>
    </cfRule>
  </conditionalFormatting>
  <conditionalFormatting sqref="H41:I41">
    <cfRule type="expression" dxfId="35" priority="56" stopIfTrue="1">
      <formula>ISBLANK($H$41)</formula>
    </cfRule>
  </conditionalFormatting>
  <conditionalFormatting sqref="I44">
    <cfRule type="expression" dxfId="34" priority="66" stopIfTrue="1">
      <formula>AND($L$5&gt;0,ISBLANK($I$44))</formula>
    </cfRule>
  </conditionalFormatting>
  <conditionalFormatting sqref="J5">
    <cfRule type="expression" dxfId="33" priority="85" stopIfTrue="1">
      <formula>ISBLANK($J$5)</formula>
    </cfRule>
  </conditionalFormatting>
  <conditionalFormatting sqref="J44:K44">
    <cfRule type="expression" dxfId="32" priority="67" stopIfTrue="1">
      <formula>AND($L$5&gt;0,ISBLANK($J$44))</formula>
    </cfRule>
  </conditionalFormatting>
  <conditionalFormatting sqref="J47:M47">
    <cfRule type="expression" dxfId="31" priority="45" stopIfTrue="1">
      <formula>$J$47&lt;&gt;$L$47</formula>
    </cfRule>
  </conditionalFormatting>
  <conditionalFormatting sqref="L3:N3">
    <cfRule type="expression" dxfId="30" priority="78" stopIfTrue="1">
      <formula>ISBLANK($L$3)</formula>
    </cfRule>
  </conditionalFormatting>
  <conditionalFormatting sqref="L4:N4">
    <cfRule type="expression" dxfId="29" priority="171" stopIfTrue="1">
      <formula>OR($K$5="No")</formula>
    </cfRule>
  </conditionalFormatting>
  <conditionalFormatting sqref="L5:N5">
    <cfRule type="expression" dxfId="28" priority="81" stopIfTrue="1">
      <formula>ISBLANK($L$5)</formula>
    </cfRule>
  </conditionalFormatting>
  <conditionalFormatting sqref="P15">
    <cfRule type="expression" dxfId="27" priority="69" stopIfTrue="1">
      <formula>$L$5&lt;&gt;$J$47</formula>
    </cfRule>
  </conditionalFormatting>
  <conditionalFormatting sqref="P21">
    <cfRule type="expression" dxfId="26" priority="40" stopIfTrue="1">
      <formula>AND($G$37&gt;0,ISBLANK($G$17))</formula>
    </cfRule>
  </conditionalFormatting>
  <conditionalFormatting sqref="P23">
    <cfRule type="expression" dxfId="25" priority="38" stopIfTrue="1">
      <formula>AND($H$37&gt;0,ISBLANK($H$17))</formula>
    </cfRule>
  </conditionalFormatting>
  <conditionalFormatting sqref="P25">
    <cfRule type="expression" dxfId="24" priority="36" stopIfTrue="1">
      <formula>AND($I$37&gt;0,ISBLANK($I$17))</formula>
    </cfRule>
  </conditionalFormatting>
  <conditionalFormatting sqref="P27">
    <cfRule type="expression" dxfId="23" priority="34" stopIfTrue="1">
      <formula>AND($J$37&gt;0,ISBLANK($J$17))</formula>
    </cfRule>
  </conditionalFormatting>
  <conditionalFormatting sqref="P29">
    <cfRule type="expression" dxfId="22" priority="32" stopIfTrue="1">
      <formula>AND($K$37&gt;0,ISBLANK($K$17))</formula>
    </cfRule>
  </conditionalFormatting>
  <conditionalFormatting sqref="P3:T3">
    <cfRule type="expression" dxfId="21" priority="73" stopIfTrue="1">
      <formula>ISBLANK($C$3)</formula>
    </cfRule>
  </conditionalFormatting>
  <conditionalFormatting sqref="P4:T4">
    <cfRule type="expression" dxfId="20" priority="74" stopIfTrue="1">
      <formula>ISBLANK($L$3)</formula>
    </cfRule>
  </conditionalFormatting>
  <conditionalFormatting sqref="P6:T6">
    <cfRule type="expression" dxfId="19" priority="72" stopIfTrue="1">
      <formula>ISBLANK($D$4)</formula>
    </cfRule>
  </conditionalFormatting>
  <conditionalFormatting sqref="P7:T7">
    <cfRule type="expression" dxfId="18" priority="90" stopIfTrue="1">
      <formula>ISBLANK($D$5)</formula>
    </cfRule>
  </conditionalFormatting>
  <conditionalFormatting sqref="P8:T8">
    <cfRule type="expression" dxfId="17" priority="87" stopIfTrue="1">
      <formula>ISBLANK($H$5)</formula>
    </cfRule>
  </conditionalFormatting>
  <conditionalFormatting sqref="P9:T9">
    <cfRule type="expression" dxfId="16" priority="71" stopIfTrue="1">
      <formula>ISBLANK($J$5)</formula>
    </cfRule>
  </conditionalFormatting>
  <conditionalFormatting sqref="P13:T13">
    <cfRule type="expression" dxfId="15" priority="70" stopIfTrue="1">
      <formula>OR($D$43="",$E$43="")</formula>
    </cfRule>
  </conditionalFormatting>
  <conditionalFormatting sqref="P18:T18">
    <cfRule type="expression" dxfId="14" priority="43" stopIfTrue="1">
      <formula>AND($F$37&gt;0,ISBLANK($F$16))</formula>
    </cfRule>
  </conditionalFormatting>
  <conditionalFormatting sqref="P19:T19">
    <cfRule type="expression" dxfId="13" priority="44" stopIfTrue="1">
      <formula>AND($F$37&gt;0,ISBLANK($F$17))</formula>
    </cfRule>
  </conditionalFormatting>
  <conditionalFormatting sqref="P20:T20">
    <cfRule type="expression" dxfId="12" priority="39" stopIfTrue="1">
      <formula>AND($G$37&gt;0,ISBLANK($G$16))</formula>
    </cfRule>
  </conditionalFormatting>
  <conditionalFormatting sqref="P22:T22">
    <cfRule type="expression" dxfId="11" priority="37" stopIfTrue="1">
      <formula>AND($H$37&gt;0,ISBLANK($H$16))</formula>
    </cfRule>
  </conditionalFormatting>
  <conditionalFormatting sqref="P24:T24">
    <cfRule type="expression" dxfId="10" priority="35" stopIfTrue="1">
      <formula>AND($I$37&gt;0,ISBLANK($I$16))</formula>
    </cfRule>
  </conditionalFormatting>
  <conditionalFormatting sqref="P26:T26">
    <cfRule type="expression" dxfId="9" priority="33" stopIfTrue="1">
      <formula>AND($J$37&gt;0,ISBLANK($J$16))</formula>
    </cfRule>
  </conditionalFormatting>
  <conditionalFormatting sqref="P28:T28">
    <cfRule type="expression" dxfId="8" priority="31" stopIfTrue="1">
      <formula>AND($K$37&gt;0,ISBLANK($K$16))</formula>
    </cfRule>
  </conditionalFormatting>
  <conditionalFormatting sqref="P30:T30">
    <cfRule type="expression" dxfId="7" priority="89" stopIfTrue="1">
      <formula>OR(ISBLANK($D$6),ISBLANK($G$48))</formula>
    </cfRule>
  </conditionalFormatting>
  <conditionalFormatting sqref="P31:T31">
    <cfRule type="expression" dxfId="6" priority="28" stopIfTrue="1">
      <formula>ISBLANK($G$52)</formula>
    </cfRule>
  </conditionalFormatting>
  <conditionalFormatting sqref="P32:T32">
    <cfRule type="expression" dxfId="5" priority="29" stopIfTrue="1">
      <formula>ISBLANK($D$41)</formula>
    </cfRule>
  </conditionalFormatting>
  <conditionalFormatting sqref="P33:T33">
    <cfRule type="expression" dxfId="4" priority="30" stopIfTrue="1">
      <formula>ISBLANK($H$41)</formula>
    </cfRule>
  </conditionalFormatting>
  <conditionalFormatting sqref="P10:U10">
    <cfRule type="expression" dxfId="3" priority="68" stopIfTrue="1">
      <formula>ISBLANK($L$5)</formula>
    </cfRule>
  </conditionalFormatting>
  <conditionalFormatting sqref="P17:V17 H44:H45">
    <cfRule type="expression" dxfId="2" priority="42" stopIfTrue="1">
      <formula>($H$43+$H$44+$H$45)&lt;&gt;1</formula>
    </cfRule>
  </conditionalFormatting>
  <conditionalFormatting sqref="P5:X5">
    <cfRule type="expression" dxfId="1" priority="75" stopIfTrue="1">
      <formula>ISBLANK($H$3)</formula>
    </cfRule>
  </conditionalFormatting>
  <conditionalFormatting sqref="V36">
    <cfRule type="expression" dxfId="0" priority="41" stopIfTrue="1">
      <formula>AND(NOT(ISBLANK($K$17)),$K$17&lt;&gt;$F$5,$K$17&lt;&gt;$G$5,$K$17&lt;&gt;$H$5,$K$17&lt;&gt;$D$5)</formula>
    </cfRule>
  </conditionalFormatting>
  <dataValidations count="8">
    <dataValidation type="date" operator="greaterThan" allowBlank="1" showInputMessage="1" showErrorMessage="1" sqref="C3:D3" xr:uid="{A8C87087-3FE9-4742-8EBA-DCA16B9BA829}">
      <formula1>38353</formula1>
    </dataValidation>
    <dataValidation type="textLength" operator="equal" allowBlank="1" showInputMessage="1" showErrorMessage="1" errorTitle="Voucher No. Validation" error="The Voucher No. must be 8 characters including the leading 'T'." sqref="L3:N3" xr:uid="{355DB60D-BC9B-44C7-8E75-86742AEAD19C}">
      <formula1>7</formula1>
    </dataValidation>
    <dataValidation type="decimal" operator="greaterThanOrEqual" allowBlank="1" showInputMessage="1" showErrorMessage="1" errorTitle="Number Validation" error="Please enter a valid number greater than or equal to zero." sqref="F18:K21 F23:K29 F33:K36 J44:K46 L5:N5" xr:uid="{0AC2A441-E17A-4FDA-8EB7-991D1B8EEFBE}">
      <formula1>0</formula1>
    </dataValidation>
    <dataValidation allowBlank="1" showInputMessage="1" showErrorMessage="1" errorTitle="Allocation Percentage" error="Please enter a valid allocation percentage between 0% and 100%." sqref="H43:H45 F12:F14" xr:uid="{92B5E755-289A-4341-B77A-DA989EA98AD5}"/>
    <dataValidation type="decimal" operator="lessThanOrEqual" allowBlank="1" showInputMessage="1" showErrorMessage="1" errorTitle="Number Validation" error="Please enter a valid number." sqref="L38:M40" xr:uid="{D6D768DD-E7A0-4411-8A38-A414885CD26C}">
      <formula1>100000</formula1>
    </dataValidation>
    <dataValidation type="list" allowBlank="1" showInputMessage="1" showErrorMessage="1" errorTitle="Length of Trip Validation" error="Please select a valid value from the list." promptTitle="Length of Trip" sqref="J5" xr:uid="{928ADA08-A990-4F84-B2B4-7BD0129695AE}">
      <formula1>$B$56:$B$59</formula1>
    </dataValidation>
    <dataValidation type="list" allowBlank="1" showInputMessage="1" showErrorMessage="1" promptTitle="Traveled Out of State?" prompt="Was any part of your trip spent out of State?" sqref="H5" xr:uid="{2EE543C3-EF03-4CB3-AACE-EA36AD579F47}">
      <formula1>$C$56:$C$58</formula1>
    </dataValidation>
    <dataValidation type="date" operator="greaterThan" allowBlank="1" showInputMessage="1" showErrorMessage="1" errorTitle="Date Validation" error="Please enter a date in the following format: MM/DD/YYYY" sqref="F16:K16" xr:uid="{BE38DBAA-7820-4862-8860-74B97A4057A6}">
      <formula1>38353</formula1>
    </dataValidation>
  </dataValidations>
  <hyperlinks>
    <hyperlink ref="A53:E53" r:id="rId1" display="AUTHORIZING SIGNATURE" xr:uid="{D43979E9-D0FD-4D0E-862E-37DCFE857666}"/>
    <hyperlink ref="G53:I53" r:id="rId2" display="Type Authorizer's Name &amp; Title" xr:uid="{860CA1FB-50B7-49AE-BAD5-815156C66CD9}"/>
    <hyperlink ref="J3:K3" r:id="rId3" location="whatisvouchernum" display="Voucher No. (8):  T" xr:uid="{10301CB9-A8BF-48C0-AD9D-71CBA7796BB3}"/>
    <hyperlink ref="A42:C45" r:id="rId4" display="Accounts to be charged:" xr:uid="{088A6A98-FA9B-4A17-ADD2-03CF55553E23}"/>
  </hyperlinks>
  <pageMargins left="0.4" right="0.4" top="0.4" bottom="0" header="0" footer="0"/>
  <pageSetup scale="94" orientation="portrait" horizontalDpi="300" verticalDpi="300"/>
  <headerFooter alignWithMargins="0"/>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FD54-C3EF-4235-80A0-462A4774EC13}">
  <sheetPr codeName="Sheet2"/>
  <dimension ref="A1:I1"/>
  <sheetViews>
    <sheetView workbookViewId="0"/>
  </sheetViews>
  <sheetFormatPr defaultColWidth="11.42578125" defaultRowHeight="12.75"/>
  <sheetData>
    <row r="1" spans="1:9" ht="15.75">
      <c r="A1" s="9" t="s">
        <v>192</v>
      </c>
      <c r="B1" s="6"/>
      <c r="C1" s="6"/>
      <c r="D1" s="6"/>
      <c r="E1" s="6"/>
      <c r="F1" s="6"/>
      <c r="G1" s="6"/>
      <c r="H1" s="6"/>
      <c r="I1" s="6"/>
    </row>
  </sheetData>
  <sheetProtection password="CAA9" sheet="1" objects="1" scenarios="1" selectLockedCells="1"/>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0A449-78DB-48C5-8CBA-3E846B55568B}">
  <sheetPr codeName="Sheet8"/>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TEV - 1</vt:lpstr>
      <vt:lpstr>TEV - 2</vt:lpstr>
      <vt:lpstr>TEV - 3</vt:lpstr>
      <vt:lpstr>TEV - 4</vt:lpstr>
      <vt:lpstr>TEV Guidelines &amp; Compliance</vt:lpstr>
      <vt:lpstr>Sample TEV</vt:lpstr>
      <vt:lpstr>Privacy Notification</vt:lpstr>
      <vt:lpstr>Sheet1</vt:lpstr>
      <vt:lpstr>'Sample TEV'!Print_Area</vt:lpstr>
      <vt:lpstr>'TEV - 1'!Print_Area</vt:lpstr>
      <vt:lpstr>'TEV - 2'!Print_Area</vt:lpstr>
      <vt:lpstr>'TEV - 3'!Print_Area</vt:lpstr>
      <vt:lpstr>'TEV - 4'!Print_Area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Campus Accounting</dc:creator>
  <cp:lastModifiedBy>Siegmund, Leslie</cp:lastModifiedBy>
  <cp:lastPrinted>2025-07-09T00:09:25Z</cp:lastPrinted>
  <dcterms:created xsi:type="dcterms:W3CDTF">2000-02-24T20:28:23Z</dcterms:created>
  <dcterms:modified xsi:type="dcterms:W3CDTF">2025-07-09T20:32:57Z</dcterms:modified>
</cp:coreProperties>
</file>